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ECRETARIA-GERENCIA2\Desktop\CONTRATOS 2025\ASEO Y CAFETERIA\"/>
    </mc:Choice>
  </mc:AlternateContent>
  <xr:revisionPtr revIDLastSave="0" documentId="8_{2095E203-F0C7-4A48-9852-8AC046025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Sheet1!$C$2:$BV$22728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27" i="1" l="1"/>
  <c r="CO18" i="1"/>
  <c r="CP18" i="1"/>
  <c r="CO19" i="1"/>
  <c r="CP19" i="1"/>
  <c r="CO20" i="1"/>
  <c r="CP20" i="1"/>
  <c r="CO21" i="1"/>
  <c r="CP21" i="1"/>
  <c r="CO22" i="1"/>
  <c r="CP22" i="1"/>
  <c r="CO23" i="1"/>
  <c r="CP23" i="1"/>
  <c r="CO24" i="1"/>
  <c r="CP24" i="1"/>
  <c r="CO25" i="1"/>
  <c r="CP25" i="1"/>
  <c r="CO26" i="1"/>
  <c r="CP26" i="1"/>
  <c r="CP27" i="1"/>
  <c r="CP17" i="1"/>
  <c r="CO17" i="1"/>
  <c r="CA24" i="1"/>
  <c r="CA23" i="1"/>
  <c r="CB23" i="1"/>
  <c r="CB24" i="1"/>
  <c r="CA16" i="1"/>
  <c r="CB16" i="1"/>
  <c r="CA17" i="1"/>
  <c r="CB17" i="1"/>
  <c r="CA18" i="1"/>
  <c r="CB18" i="1"/>
  <c r="CA19" i="1"/>
  <c r="CB19" i="1"/>
  <c r="CA20" i="1"/>
  <c r="CB20" i="1"/>
  <c r="CA21" i="1"/>
  <c r="CB21" i="1"/>
  <c r="CA22" i="1"/>
  <c r="CB22" i="1"/>
  <c r="CB15" i="1"/>
  <c r="CA15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4" i="1"/>
  <c r="CL5" i="1"/>
  <c r="CL3" i="1"/>
  <c r="CT3" i="1" s="1"/>
  <c r="CU3" i="1" s="1"/>
  <c r="CQ14" i="1"/>
  <c r="CR4" i="1"/>
  <c r="CR5" i="1"/>
  <c r="CR6" i="1"/>
  <c r="CR7" i="1"/>
  <c r="CR8" i="1"/>
  <c r="CR9" i="1"/>
  <c r="CR10" i="1"/>
  <c r="CR11" i="1"/>
  <c r="CR12" i="1"/>
  <c r="CR13" i="1"/>
  <c r="CR3" i="1"/>
  <c r="CG3" i="1"/>
  <c r="CF3" i="1"/>
  <c r="CD4" i="1"/>
  <c r="CD5" i="1"/>
  <c r="CD6" i="1"/>
  <c r="CD7" i="1"/>
  <c r="CD8" i="1"/>
  <c r="CD9" i="1"/>
  <c r="CD10" i="1"/>
  <c r="CD11" i="1"/>
  <c r="CD12" i="1"/>
  <c r="CD3" i="1"/>
  <c r="CC13" i="1"/>
  <c r="CR14" i="1" l="1"/>
  <c r="CD13" i="1"/>
  <c r="BX4" i="1" l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3" i="1"/>
</calcChain>
</file>

<file path=xl/sharedStrings.xml><?xml version="1.0" encoding="utf-8"?>
<sst xmlns="http://schemas.openxmlformats.org/spreadsheetml/2006/main" count="272" uniqueCount="150">
  <si>
    <t>Punto de Entrada</t>
  </si>
  <si>
    <t>Nombre Formulario</t>
  </si>
  <si>
    <t>NIT</t>
  </si>
  <si>
    <t>Fecha de Corte</t>
  </si>
  <si>
    <t>Razón social de la sociedad</t>
  </si>
  <si>
    <t>Clasificación Industrial Internacional Uniforme Versión 4 A.C (CIIU)</t>
  </si>
  <si>
    <t>Tipo societario</t>
  </si>
  <si>
    <t>Dirección de notificación judicial registrada en Cámara de Comercio</t>
  </si>
  <si>
    <t>Departamento de la dirección del domicilio</t>
  </si>
  <si>
    <t>Ciudad de la dirección del domicilio</t>
  </si>
  <si>
    <t>Periodo</t>
  </si>
  <si>
    <t>Efectivo y equivalentes al efectivo (CashAndCashEquivalents)</t>
  </si>
  <si>
    <t>Cuentas comerciales por cobrar y otras cuentas por cobrar corrientes (TradeAndOtherCurrentReceivables)</t>
  </si>
  <si>
    <t>Inventarios corrientes (Inventories)</t>
  </si>
  <si>
    <t>Activos por impuestos corrientes, corriente (CurrentTaxAssetsCurrent)</t>
  </si>
  <si>
    <t>Activos biológicos corrientes, al costo menos depreciación acumulada y deterioro de valor (CurrentBiologicalAssetsAtCost)</t>
  </si>
  <si>
    <t>Activos biológicos corrientes, al valor razonable (CurrentBiologicalAssetsAtFairValue)</t>
  </si>
  <si>
    <t>Otros activos financieros corrientes (OtherCurrentFinancialAssets)</t>
  </si>
  <si>
    <t>Otros activos no financieros corrientes (OtherCurrentNonfinancialAssets)</t>
  </si>
  <si>
    <t>Activos corrientes distintos al efectivo pignorados como garantía colateral para las que el receptor de transferencias tiene derecho por contrato o costumbre a vender o pignorar de nuevo dicha garantía colateral (CurrentNoncashAssetsPledgedAsCollateralForWhichTransfereeHasRightByContractOrCustomToSellOrRepledgeCollateral)</t>
  </si>
  <si>
    <t>Total activos corrientes distintos de los activos no corrientes o grupo de activos para su disposición clasificados como mantenidos para la venta o como mantenidos para distribuir a los propietarios (Total_activos_corrientes_distintos_de_los_activos_no_corrientes_o_grupo_de_activos_para_su_disposicion_clasificados_como_mantenidos_para_la_venta_o_como_mantenidos_para_distribuir_a_los_propietarios)</t>
  </si>
  <si>
    <t>Activos no corrientes o grupos de activos para su disposición clasificados como mantenidos para la venta o como mantenidos para distribuir a los propietarios (Activos_no_corrientes_o_grupos_de_activos_para_su_disposicion_clasificados_como_mantenidos_para_la_venta_o_como_mantenidos_para_distribuir_a_los_propietarios)</t>
  </si>
  <si>
    <t>Activos corrientes totales (CurrentAssets)</t>
  </si>
  <si>
    <t>Propiedades, planta y equipo (PropertyPlantAndEquipment)</t>
  </si>
  <si>
    <t>Propiedades de inversión al costo menos depreciación acumulada y deterioro (Propiedades_de_inversión_al_costo_menos_depreciacion_acumulada_y_deterioro)</t>
  </si>
  <si>
    <t>Propiedades de inversión a valor razonable con cambios en resultados (InvestmentProperty)</t>
  </si>
  <si>
    <t>Plusvalía (Goodwill)</t>
  </si>
  <si>
    <t>Activos intangibles distintos de la plusvalía (IntangibleAssetsOtherThanGoodwill)</t>
  </si>
  <si>
    <t>Activos biológicos no corrientes, al costo menos depreciación acumulada y deterioro del valor (NoncurrentBiologicalAssetsAtCost)</t>
  </si>
  <si>
    <t>Activos biológicos no corrientes, al valor razonable (NoncurrentBiologicalAssetsAtFairValue)</t>
  </si>
  <si>
    <t>Cuentas comerciales por cobrar y otras cuentas por cobrar no corrientes (NoncurrentReceivables)</t>
  </si>
  <si>
    <t>Inventarios no corrientes (NoncurrentInventories)</t>
  </si>
  <si>
    <t>Activos por impuestos diferidos (DeferredTaxAssets)</t>
  </si>
  <si>
    <t>Activos por impuestos corrientes, no corriente (CurrentTaxAssetsNoncurrent)</t>
  </si>
  <si>
    <t>Otros activos financieros no corrientes (OtherNoncurrentFinancialAssets)</t>
  </si>
  <si>
    <t>Otros activos no financieros no corrientes (OtherNoncurrentNonfinancialAssets)</t>
  </si>
  <si>
    <t>Activos no corrientes distintos al efectivo pignorados como garantía colateral para las que el receptor de transferencias tiene derecho por contrato o costumbre a vender o pignorar de nuevo dicha garantía colateral (NoncurrentNoncashAssetsPledgedAsCollateralForWhichTransfereeHasRightByContractOrCustomToSellOrRepledgeCollateral)</t>
  </si>
  <si>
    <t>Total de activos no corrientes (NoncurrentAssets)</t>
  </si>
  <si>
    <t>Total de activos (Assets)</t>
  </si>
  <si>
    <t>Provisiones corrientes por beneficios a los empleados (CurrentProvisionsForEmployeeBenefits)</t>
  </si>
  <si>
    <t>Otras provisiones corrientes (OtherShorttermProvisions)</t>
  </si>
  <si>
    <t>Total provisiones corrientes (CurrentProvisions)</t>
  </si>
  <si>
    <t>Cuentas por pagar comerciales y otras cuentas por pagar corrientes (TradeAndOtherCurrentPayables)</t>
  </si>
  <si>
    <t>Pasivos por impuestos corrientes, corriente (CurrentTaxLiabilitiesCurrent)</t>
  </si>
  <si>
    <t>Otros pasivos financieros corrientes (OtherCurrentFinancialLiabilities)</t>
  </si>
  <si>
    <t>Préstamos corrientes (ShorttermBorrowings)</t>
  </si>
  <si>
    <t>Parte corriente de préstamos no corrientes (CurrentPortionOfLongtermBorrowings)</t>
  </si>
  <si>
    <t>Otros pasivos no financieros corrientes (OtherCurrentNonfinancialLiabilities)</t>
  </si>
  <si>
    <t>Total pasivos corrientes distintos de los pasivos incluidos en grupos de activos para su disposición clasificados como mantenidos para la venta (Total_pasivos_corrientes_distintos_de_los_pasivos_incluidos_en_grupos_de_activos_para_su_disposicion_clasificados_como_mantenidos_para_la_venta)</t>
  </si>
  <si>
    <t>Pasivos incluidos en grupos de activos para su disposición clasificados como mantenidos para la venta (Pasivos_incluidos_en_grupos_de_activos_para_su_disposicion_clasificados_como_mantenidos_para_la_venta)</t>
  </si>
  <si>
    <t>Pasivos corrientes totales (CurrentLiabilities)</t>
  </si>
  <si>
    <t>Provisiones no corrientes por beneficios a los empleados (NoncurrentProvisionsForEmployeeBenefits)</t>
  </si>
  <si>
    <t>Otras provisiones no corrientes (OtherLongtermProvisions)</t>
  </si>
  <si>
    <t>Total provisiones no corrientes (NoncurrentProvisions)</t>
  </si>
  <si>
    <t>Cuentas comerciales por pagar y otras cuentas por pagar no corrientes (NoncurrentPayables)</t>
  </si>
  <si>
    <t>Pasivo por impuestos diferidos (DeferredTaxLiabilities)</t>
  </si>
  <si>
    <t>Pasivos por impuestos corrientes, no corriente (CurrentTaxLiabilitiesNoncurrent)</t>
  </si>
  <si>
    <t>Otros pasivos financieros no corrientes (OtherNoncurrentFinancialLiabilities)</t>
  </si>
  <si>
    <t>Parte no corriente de préstamos no corrientes (LongtermBorrowings)</t>
  </si>
  <si>
    <t>Otros pasivos no financieros no corrientes (OtherNoncurrentNonfinancialLiabilities)</t>
  </si>
  <si>
    <t>Total de pasivos no corrientes (NoncurrentLiabilities)</t>
  </si>
  <si>
    <t>Total pasivos (Liabilities)</t>
  </si>
  <si>
    <t>Capital emitido (IssuedCapital)</t>
  </si>
  <si>
    <t>Prima de emisión (SharePremium)</t>
  </si>
  <si>
    <t>Acciones propias en cartera (TreasuryShares)</t>
  </si>
  <si>
    <t>Inversión suplementaria al capital asignado (InversionSuplementariaAlCapitalAsignado)</t>
  </si>
  <si>
    <t>Otras participaciones en el patrimonio (OtherEquityInterest)</t>
  </si>
  <si>
    <t>Superavit por revaluación (SuperavitPorRevaluacion)</t>
  </si>
  <si>
    <t>Otras reservas (OtherReserves)</t>
  </si>
  <si>
    <t>Ganancias acumuladas (RetainedEarnings)</t>
  </si>
  <si>
    <t>Patrimonio total (Equity)</t>
  </si>
  <si>
    <t>Total de patrimonio y pasivos (EquityAndLiabilities)</t>
  </si>
  <si>
    <t>Pymes-Individuales</t>
  </si>
  <si>
    <t>Estado de situación financiera, corriente/no corriente</t>
  </si>
  <si>
    <t>08. SOCIEDAD POR ACCIONES SIMPLIFICADA SAS</t>
  </si>
  <si>
    <t>BOGOTA D.C.</t>
  </si>
  <si>
    <t>Periodo Actual</t>
  </si>
  <si>
    <t>03. SOCIEDAD LIMITADA</t>
  </si>
  <si>
    <t>VALLE</t>
  </si>
  <si>
    <t>CALI-VALLE</t>
  </si>
  <si>
    <t>ANTIOQUIA</t>
  </si>
  <si>
    <t>01. SOCIEDAD ANÓNIMA</t>
  </si>
  <si>
    <t>2024-12-31</t>
  </si>
  <si>
    <t>MEDELLIN-ANTIOQUIA</t>
  </si>
  <si>
    <t>CUNDINAMARCA</t>
  </si>
  <si>
    <t>CHIA-CUNDINAMARCA</t>
  </si>
  <si>
    <t>05. SOCIEDAD EN COMANDITA POR ACCIONES</t>
  </si>
  <si>
    <t>MADRID-CUNDINAMARCA</t>
  </si>
  <si>
    <t>MOSQUERA-CUNDINAMARCA</t>
  </si>
  <si>
    <t>FACATATIVA-CUNDINAMARCA</t>
  </si>
  <si>
    <t>TOLIMA</t>
  </si>
  <si>
    <t>CORDOBA</t>
  </si>
  <si>
    <t>MONTERIA-CORDOBA</t>
  </si>
  <si>
    <t>ESPINAL-TOLIMA</t>
  </si>
  <si>
    <t>NORTE DE SANTANDER</t>
  </si>
  <si>
    <t>CUCUTA-NORTE DE SANTANDER</t>
  </si>
  <si>
    <t>UNO A ASEO INTEGRADO.S.A</t>
  </si>
  <si>
    <t>N7830 - Otras actividades de provisión de talento humano</t>
  </si>
  <si>
    <t>CARRERA 42 46-34</t>
  </si>
  <si>
    <t>TERCERIZAR SAS</t>
  </si>
  <si>
    <t>CALLE 21 NORTE 8N 21</t>
  </si>
  <si>
    <t>SERVILABOR SAS</t>
  </si>
  <si>
    <t>CARRERA 22 NUMERO 86 A 24</t>
  </si>
  <si>
    <t>SIAMO SERVICIOS SAS</t>
  </si>
  <si>
    <t>CL 38 NORTE 3 C N 92CL38 NORTE CL 38 3 CN 92</t>
  </si>
  <si>
    <t>ARAUCA</t>
  </si>
  <si>
    <t>ARAUCA-ARAUCA</t>
  </si>
  <si>
    <t>PRODUCTIVIDAD EMPRESARIAL SAS</t>
  </si>
  <si>
    <t>Cra 15 no 65 a 05</t>
  </si>
  <si>
    <t>GARZON Y SALAZAR SAS</t>
  </si>
  <si>
    <t>CR 55 152B 68 OF 508</t>
  </si>
  <si>
    <t>CRA 6 N 11 68</t>
  </si>
  <si>
    <t>OFICINA DE OUTSOURCING EN SERVICIOS E INGENIERIA SAS</t>
  </si>
  <si>
    <t>CLL 9 # 1 - 51 Br Latino</t>
  </si>
  <si>
    <t>GRANN EXPRESS INVERSIONES SAS</t>
  </si>
  <si>
    <t>CR 12 10 60</t>
  </si>
  <si>
    <t>VISION EMPLEOS TEMPORALES LTDA</t>
  </si>
  <si>
    <t>CALLE 28 N 5 11</t>
  </si>
  <si>
    <t>TALENTO HUMANO Y GESTION SAS</t>
  </si>
  <si>
    <t>CR 72 49 29 PISO 5</t>
  </si>
  <si>
    <t>PROVISERVI SAS</t>
  </si>
  <si>
    <t>CARRERA 1 A 11 130 OFICINA 119</t>
  </si>
  <si>
    <t>MICHAEL PAGE INTERNATIONAL COLOMBIA S.A.S.</t>
  </si>
  <si>
    <t>CL 81 # 11-08 P 11</t>
  </si>
  <si>
    <t>AGREGADOS BENNU SAS</t>
  </si>
  <si>
    <t>R&amp;R SOLUCIONES SAS</t>
  </si>
  <si>
    <t>CARRERA 22  22 - 45 BARRIO SIETE DE AGOSTO</t>
  </si>
  <si>
    <t>EMPRESA DE SERVICIOS TEMPORALES LIDERES EN GESTION SAS</t>
  </si>
  <si>
    <t>CRA 2 3 66 LOCAL 105</t>
  </si>
  <si>
    <t>APOYO LABORAL TS SAS</t>
  </si>
  <si>
    <t>CR 2 8 156</t>
  </si>
  <si>
    <t>TU ALIANZA S.A.S</t>
  </si>
  <si>
    <t>CL 7 4 49</t>
  </si>
  <si>
    <t>GRUPO NEDUER SAS</t>
  </si>
  <si>
    <t>KR 1 # 42 - 53 Y 42 55</t>
  </si>
  <si>
    <t xml:space="preserve">Item </t>
  </si>
  <si>
    <t>Indicador liquidez
Activo corriente/Pasivo corriente</t>
  </si>
  <si>
    <t>N° de
 datos x indica</t>
  </si>
  <si>
    <t>Tabla de
 frecuencia</t>
  </si>
  <si>
    <t>Valores</t>
  </si>
  <si>
    <t>%</t>
  </si>
  <si>
    <t>Mayor a 8</t>
  </si>
  <si>
    <t xml:space="preserve">Sin determinar </t>
  </si>
  <si>
    <t>Total</t>
  </si>
  <si>
    <t>Suma indicadores
1 a 1,99</t>
  </si>
  <si>
    <t>Índice de liquidez 
media aritmética</t>
  </si>
  <si>
    <t xml:space="preserve">Indicador endeudamiento
Total pasivo/Total activo </t>
  </si>
  <si>
    <t>Mayor a 100</t>
  </si>
  <si>
    <t>Índice endeundamiento
media aritmética</t>
  </si>
  <si>
    <t>Suma de indicadores
6,0 a 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</si>
</sst>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9" fontId="5" fillId="6" borderId="1" xfId="2" applyFont="1" applyFill="1" applyBorder="1" applyAlignment="1">
      <alignment horizontal="center" vertical="center"/>
    </xf>
    <xf numFmtId="9" fontId="5" fillId="5" borderId="1" xfId="2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2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/>
    </xf>
    <xf numFmtId="165" fontId="2" fillId="13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14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165" fontId="2" fillId="15" borderId="1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01951251662222E-2"/>
          <c:y val="4.2224912749673021E-2"/>
          <c:w val="0.56302337392464052"/>
          <c:h val="0.928542455346707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05-469A-A978-F8900174D6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05-469A-A978-F8900174D6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05-469A-A978-F8900174D6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05-469A-A978-F8900174D6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38-4D39-875D-AA1109F55A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05-469A-A978-F8900174D6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C05-469A-A978-F8900174D6C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338-4D39-875D-AA1109F55A1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C05-469A-A978-F8900174D6C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C05-469A-A978-F8900174D6CB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38-4D39-875D-AA1109F55A1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38-4D39-875D-AA1109F55A1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Sheet1!$CA$15:$CA$24</c:f>
              <c:strCache>
                <c:ptCount val="10"/>
                <c:pt idx="0">
                  <c:v>0-0,99</c:v>
                </c:pt>
                <c:pt idx="1">
                  <c:v>1-1,99</c:v>
                </c:pt>
                <c:pt idx="2">
                  <c:v>2-2,99</c:v>
                </c:pt>
                <c:pt idx="3">
                  <c:v>3-3,99</c:v>
                </c:pt>
                <c:pt idx="4">
                  <c:v>4-4,99</c:v>
                </c:pt>
                <c:pt idx="5">
                  <c:v>5-5,99</c:v>
                </c:pt>
                <c:pt idx="6">
                  <c:v>6-6,99</c:v>
                </c:pt>
                <c:pt idx="7">
                  <c:v>7-7,99</c:v>
                </c:pt>
                <c:pt idx="8">
                  <c:v>Mayor a 8</c:v>
                </c:pt>
                <c:pt idx="9">
                  <c:v>Sin determinar </c:v>
                </c:pt>
              </c:strCache>
            </c:strRef>
          </c:cat>
          <c:val>
            <c:numRef>
              <c:f>Sheet1!$CB$15:$CB$24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8-4D39-875D-AA1109F55A1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71586084974239"/>
          <c:y val="4.7298296118632829E-2"/>
          <c:w val="0.36665046115912026"/>
          <c:h val="0.5481156844962703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366431192041455E-2"/>
          <c:y val="4.547299459106658E-2"/>
          <c:w val="0.51578717071732749"/>
          <c:h val="0.928542437071181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84-4A30-9F38-3AC4B479ED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07-4879-8370-061AC43BEF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84-4A30-9F38-3AC4B479ED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E84-4A30-9F38-3AC4B479ED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E84-4A30-9F38-3AC4B479ED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A07-4879-8370-061AC43BEF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E84-4A30-9F38-3AC4B479ED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E84-4A30-9F38-3AC4B479ED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E84-4A30-9F38-3AC4B479EDB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E84-4A30-9F38-3AC4B479EDB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E84-4A30-9F38-3AC4B479EDB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07-4879-8370-061AC43BEF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07-4879-8370-061AC43BEFC7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Sheet1!$CO$17:$CO$27</c:f>
              <c:strCache>
                <c:ptCount val="11"/>
                <c:pt idx="0">
                  <c:v>0-0,9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90-99</c:v>
                </c:pt>
                <c:pt idx="10">
                  <c:v>Mayor a 100</c:v>
                </c:pt>
              </c:strCache>
            </c:strRef>
          </c:cat>
          <c:val>
            <c:numRef>
              <c:f>Sheet1!$CP$17:$CP$27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7-4879-8370-061AC43BEFC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382179223537511"/>
          <c:y val="6.8613326861061585E-2"/>
          <c:w val="0.38009340848632078"/>
          <c:h val="0.6029274071467282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428624</xdr:colOff>
      <xdr:row>13</xdr:row>
      <xdr:rowOff>71436</xdr:rowOff>
    </xdr:from>
    <xdr:to>
      <xdr:col>88</xdr:col>
      <xdr:colOff>76200</xdr:colOff>
      <xdr:row>32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DAE088-C64F-4B5F-AC3F-53C303FB6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91</xdr:col>
      <xdr:colOff>457199</xdr:colOff>
      <xdr:row>14</xdr:row>
      <xdr:rowOff>109536</xdr:rowOff>
    </xdr:from>
    <xdr:to>
      <xdr:col>101</xdr:col>
      <xdr:colOff>219074</xdr:colOff>
      <xdr:row>33</xdr:row>
      <xdr:rowOff>38099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A0F050-218C-4365-AAB8-EE46816A4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U27"/>
  <sheetViews>
    <sheetView tabSelected="1" zoomScale="80" zoomScaleNormal="80" workbookViewId="0">
      <selection activeCell="H31" sqref="H31"/>
    </sheetView>
  </sheetViews>
  <sheetFormatPr baseColWidth="10" defaultColWidth="9.140625" defaultRowHeight="16.5" x14ac:dyDescent="0.25"/>
  <cols>
    <col min="1" max="1" width="9.140625" style="1"/>
    <col min="2" max="2" width="5.140625" style="1" bestFit="1" customWidth="1"/>
    <col min="3" max="4" width="9.140625" style="1"/>
    <col min="5" max="5" width="10" style="1" bestFit="1" customWidth="1"/>
    <col min="6" max="13" width="9.140625" style="1"/>
    <col min="14" max="22" width="9.28515625" style="1" hidden="1" customWidth="1"/>
    <col min="23" max="23" width="10" style="1" hidden="1" customWidth="1"/>
    <col min="24" max="24" width="9.28515625" style="1" hidden="1" customWidth="1"/>
    <col min="25" max="25" width="10" style="1" bestFit="1" customWidth="1"/>
    <col min="26" max="40" width="9.28515625" style="1" hidden="1" customWidth="1"/>
    <col min="41" max="41" width="10" style="1" bestFit="1" customWidth="1"/>
    <col min="42" max="51" width="9.28515625" style="1" hidden="1" customWidth="1"/>
    <col min="52" max="52" width="0" style="1" hidden="1" customWidth="1"/>
    <col min="53" max="53" width="9.28515625" style="1" bestFit="1" customWidth="1"/>
    <col min="54" max="63" width="9.28515625" style="1" hidden="1" customWidth="1"/>
    <col min="64" max="64" width="10" style="1" bestFit="1" customWidth="1"/>
    <col min="65" max="71" width="9.28515625" style="1" hidden="1" customWidth="1"/>
    <col min="72" max="73" width="9.5703125" style="1" hidden="1" customWidth="1"/>
    <col min="74" max="74" width="10" style="1" hidden="1" customWidth="1"/>
    <col min="75" max="75" width="9.140625" style="1"/>
    <col min="76" max="76" width="25.7109375" style="1" bestFit="1" customWidth="1"/>
    <col min="77" max="83" width="9.140625" style="1"/>
    <col min="84" max="84" width="14.5703125" style="1" bestFit="1" customWidth="1"/>
    <col min="85" max="85" width="14.28515625" style="1" bestFit="1" customWidth="1"/>
    <col min="86" max="89" width="9.140625" style="1"/>
    <col min="90" max="90" width="20.5703125" style="1" bestFit="1" customWidth="1"/>
    <col min="91" max="97" width="9.140625" style="1"/>
    <col min="98" max="98" width="17" style="1" bestFit="1" customWidth="1"/>
    <col min="99" max="99" width="19" style="1" bestFit="1" customWidth="1"/>
    <col min="100" max="16384" width="9.140625" style="1"/>
  </cols>
  <sheetData>
    <row r="2" spans="2:99" ht="38.25" x14ac:dyDescent="0.25">
      <c r="B2" s="2" t="s">
        <v>135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7" t="s">
        <v>22</v>
      </c>
      <c r="Z2" s="3" t="s">
        <v>23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3" t="s">
        <v>37</v>
      </c>
      <c r="AO2" s="5" t="s">
        <v>38</v>
      </c>
      <c r="AP2" s="3" t="s">
        <v>39</v>
      </c>
      <c r="AQ2" s="3" t="s">
        <v>40</v>
      </c>
      <c r="AR2" s="3" t="s">
        <v>41</v>
      </c>
      <c r="AS2" s="3" t="s">
        <v>42</v>
      </c>
      <c r="AT2" s="3" t="s">
        <v>43</v>
      </c>
      <c r="AU2" s="3" t="s">
        <v>44</v>
      </c>
      <c r="AV2" s="3" t="s">
        <v>45</v>
      </c>
      <c r="AW2" s="3" t="s">
        <v>46</v>
      </c>
      <c r="AX2" s="3" t="s">
        <v>47</v>
      </c>
      <c r="AY2" s="3" t="s">
        <v>48</v>
      </c>
      <c r="AZ2" s="3" t="s">
        <v>49</v>
      </c>
      <c r="BA2" s="7" t="s">
        <v>50</v>
      </c>
      <c r="BB2" s="3" t="s">
        <v>51</v>
      </c>
      <c r="BC2" s="3" t="s">
        <v>52</v>
      </c>
      <c r="BD2" s="3" t="s">
        <v>53</v>
      </c>
      <c r="BE2" s="3" t="s">
        <v>54</v>
      </c>
      <c r="BF2" s="3" t="s">
        <v>55</v>
      </c>
      <c r="BG2" s="3" t="s">
        <v>56</v>
      </c>
      <c r="BH2" s="3" t="s">
        <v>57</v>
      </c>
      <c r="BI2" s="3" t="s">
        <v>58</v>
      </c>
      <c r="BJ2" s="3" t="s">
        <v>59</v>
      </c>
      <c r="BK2" s="3" t="s">
        <v>60</v>
      </c>
      <c r="BL2" s="5" t="s">
        <v>61</v>
      </c>
      <c r="BM2" s="3" t="s">
        <v>62</v>
      </c>
      <c r="BN2" s="3" t="s">
        <v>63</v>
      </c>
      <c r="BO2" s="3" t="s">
        <v>64</v>
      </c>
      <c r="BP2" s="3" t="s">
        <v>65</v>
      </c>
      <c r="BQ2" s="3" t="s">
        <v>66</v>
      </c>
      <c r="BR2" s="3" t="s">
        <v>67</v>
      </c>
      <c r="BS2" s="3" t="s">
        <v>68</v>
      </c>
      <c r="BT2" s="3" t="s">
        <v>69</v>
      </c>
      <c r="BU2" s="3" t="s">
        <v>70</v>
      </c>
      <c r="BV2" s="3" t="s">
        <v>71</v>
      </c>
      <c r="BX2" s="9" t="s">
        <v>136</v>
      </c>
      <c r="BY2" s="9" t="s">
        <v>137</v>
      </c>
      <c r="BZ2" s="10"/>
      <c r="CA2" s="54" t="s">
        <v>138</v>
      </c>
      <c r="CB2" s="55"/>
      <c r="CC2" s="11" t="s">
        <v>139</v>
      </c>
      <c r="CD2" s="9" t="s">
        <v>140</v>
      </c>
      <c r="CE2" s="10"/>
      <c r="CF2" s="9" t="s">
        <v>144</v>
      </c>
      <c r="CG2" s="9" t="s">
        <v>145</v>
      </c>
      <c r="CL2" s="19" t="s">
        <v>146</v>
      </c>
      <c r="CM2" s="9" t="s">
        <v>137</v>
      </c>
      <c r="CO2" s="54" t="s">
        <v>138</v>
      </c>
      <c r="CP2" s="55"/>
      <c r="CQ2" s="11" t="s">
        <v>139</v>
      </c>
      <c r="CR2" s="9" t="s">
        <v>140</v>
      </c>
      <c r="CT2" s="9" t="s">
        <v>149</v>
      </c>
      <c r="CU2" s="9" t="s">
        <v>148</v>
      </c>
    </row>
    <row r="3" spans="2:99" x14ac:dyDescent="0.25">
      <c r="B3" s="4">
        <v>1</v>
      </c>
      <c r="C3" s="4" t="s">
        <v>72</v>
      </c>
      <c r="D3" s="4" t="s">
        <v>73</v>
      </c>
      <c r="E3" s="4">
        <v>800037129</v>
      </c>
      <c r="F3" s="4" t="s">
        <v>82</v>
      </c>
      <c r="G3" s="4" t="s">
        <v>96</v>
      </c>
      <c r="H3" s="4" t="s">
        <v>97</v>
      </c>
      <c r="I3" s="4" t="s">
        <v>81</v>
      </c>
      <c r="J3" s="4" t="s">
        <v>98</v>
      </c>
      <c r="K3" s="4" t="s">
        <v>80</v>
      </c>
      <c r="L3" s="4" t="s">
        <v>83</v>
      </c>
      <c r="M3" s="4" t="s">
        <v>76</v>
      </c>
      <c r="N3" s="4">
        <v>5545122</v>
      </c>
      <c r="O3" s="4">
        <v>2458065</v>
      </c>
      <c r="P3" s="4">
        <v>348247</v>
      </c>
      <c r="Q3" s="4">
        <v>326441</v>
      </c>
      <c r="R3" s="4"/>
      <c r="S3" s="4"/>
      <c r="T3" s="4">
        <v>50764</v>
      </c>
      <c r="U3" s="4"/>
      <c r="V3" s="4"/>
      <c r="W3" s="4">
        <v>8728639</v>
      </c>
      <c r="X3" s="4"/>
      <c r="Y3" s="8">
        <v>8728639</v>
      </c>
      <c r="Z3" s="4">
        <v>2710812</v>
      </c>
      <c r="AA3" s="4">
        <v>401249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>
        <v>3112061</v>
      </c>
      <c r="AO3" s="6">
        <v>11840700</v>
      </c>
      <c r="AP3" s="4">
        <v>6010363</v>
      </c>
      <c r="AQ3" s="4"/>
      <c r="AR3" s="4">
        <v>6010363</v>
      </c>
      <c r="AS3" s="4">
        <v>429961</v>
      </c>
      <c r="AT3" s="4">
        <v>640732</v>
      </c>
      <c r="AU3" s="4">
        <v>530415</v>
      </c>
      <c r="AV3" s="4">
        <v>530415</v>
      </c>
      <c r="AW3" s="4"/>
      <c r="AX3" s="4">
        <v>57104</v>
      </c>
      <c r="AY3" s="4">
        <v>7668575</v>
      </c>
      <c r="AZ3" s="4"/>
      <c r="BA3" s="8">
        <v>7668575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6">
        <v>7668575</v>
      </c>
      <c r="BM3" s="4">
        <v>1240000</v>
      </c>
      <c r="BN3" s="4"/>
      <c r="BO3" s="4"/>
      <c r="BP3" s="4">
        <v>0</v>
      </c>
      <c r="BQ3" s="4"/>
      <c r="BR3" s="4">
        <v>1896284</v>
      </c>
      <c r="BS3" s="4">
        <v>659797</v>
      </c>
      <c r="BT3" s="4">
        <v>376044</v>
      </c>
      <c r="BU3" s="4">
        <v>4172125</v>
      </c>
      <c r="BV3" s="4">
        <v>11840700</v>
      </c>
      <c r="BX3" s="23">
        <f>Y3/BA3</f>
        <v>1.1382348089442953</v>
      </c>
      <c r="BY3" s="24">
        <v>1</v>
      </c>
      <c r="CA3" s="12">
        <v>0</v>
      </c>
      <c r="CB3" s="12">
        <v>0.99</v>
      </c>
      <c r="CC3" s="13">
        <v>1</v>
      </c>
      <c r="CD3" s="14">
        <f>CC3/$B$20</f>
        <v>5.5555555555555552E-2</v>
      </c>
      <c r="CF3" s="18">
        <f>BX3+BX4+BX5+BX6+BX7+BX18+BX19+BX20</f>
        <v>9.5986511956703566</v>
      </c>
      <c r="CG3" s="38">
        <f>CF3/CC4</f>
        <v>1.1998313994587946</v>
      </c>
      <c r="CL3" s="39">
        <f>(BL3/AO3)</f>
        <v>0.64764540947748017</v>
      </c>
      <c r="CM3" s="40">
        <v>1</v>
      </c>
      <c r="CO3" s="12">
        <v>0</v>
      </c>
      <c r="CP3" s="12">
        <v>0.9</v>
      </c>
      <c r="CQ3" s="13">
        <v>1</v>
      </c>
      <c r="CR3" s="14">
        <f>CQ3/$B$20</f>
        <v>5.5555555555555552E-2</v>
      </c>
      <c r="CT3" s="21">
        <f>CL3+CL4+CL5+CL7</f>
        <v>2.6229886610329167</v>
      </c>
      <c r="CU3" s="22">
        <f>CT3/CQ9</f>
        <v>0.65574716525822918</v>
      </c>
    </row>
    <row r="4" spans="2:99" x14ac:dyDescent="0.25">
      <c r="B4" s="4">
        <v>2</v>
      </c>
      <c r="C4" s="4" t="s">
        <v>72</v>
      </c>
      <c r="D4" s="4" t="s">
        <v>73</v>
      </c>
      <c r="E4" s="4">
        <v>800104552</v>
      </c>
      <c r="F4" s="4" t="s">
        <v>82</v>
      </c>
      <c r="G4" s="4" t="s">
        <v>99</v>
      </c>
      <c r="H4" s="4" t="s">
        <v>97</v>
      </c>
      <c r="I4" s="4" t="s">
        <v>74</v>
      </c>
      <c r="J4" s="4" t="s">
        <v>100</v>
      </c>
      <c r="K4" s="4" t="s">
        <v>78</v>
      </c>
      <c r="L4" s="4" t="s">
        <v>79</v>
      </c>
      <c r="M4" s="4" t="s">
        <v>76</v>
      </c>
      <c r="N4" s="4">
        <v>232019</v>
      </c>
      <c r="O4" s="4">
        <v>8085980</v>
      </c>
      <c r="P4" s="4">
        <v>5701</v>
      </c>
      <c r="Q4" s="4">
        <v>1781378</v>
      </c>
      <c r="R4" s="4"/>
      <c r="S4" s="4"/>
      <c r="T4" s="4"/>
      <c r="U4" s="4"/>
      <c r="V4" s="4"/>
      <c r="W4" s="4">
        <v>10105078</v>
      </c>
      <c r="X4" s="4"/>
      <c r="Y4" s="8">
        <v>10105078</v>
      </c>
      <c r="Z4" s="4">
        <v>7090</v>
      </c>
      <c r="AA4" s="4"/>
      <c r="AB4" s="4">
        <v>3651896</v>
      </c>
      <c r="AC4" s="4"/>
      <c r="AD4" s="4"/>
      <c r="AE4" s="4"/>
      <c r="AF4" s="4"/>
      <c r="AG4" s="4"/>
      <c r="AH4" s="4"/>
      <c r="AI4" s="4">
        <v>134925</v>
      </c>
      <c r="AJ4" s="4"/>
      <c r="AK4" s="4"/>
      <c r="AL4" s="4"/>
      <c r="AM4" s="4"/>
      <c r="AN4" s="4">
        <v>3793911</v>
      </c>
      <c r="AO4" s="6">
        <v>13898989</v>
      </c>
      <c r="AP4" s="4"/>
      <c r="AQ4" s="4">
        <v>360494</v>
      </c>
      <c r="AR4" s="4">
        <v>360494</v>
      </c>
      <c r="AS4" s="4">
        <v>6198818</v>
      </c>
      <c r="AT4" s="4">
        <v>1102245</v>
      </c>
      <c r="AU4" s="4">
        <v>1072667</v>
      </c>
      <c r="AV4" s="4">
        <v>1072667</v>
      </c>
      <c r="AW4" s="4"/>
      <c r="AX4" s="4"/>
      <c r="AY4" s="4">
        <v>8734224</v>
      </c>
      <c r="AZ4" s="4"/>
      <c r="BA4" s="8">
        <v>8734224</v>
      </c>
      <c r="BB4" s="4"/>
      <c r="BC4" s="4"/>
      <c r="BD4" s="4"/>
      <c r="BE4" s="4"/>
      <c r="BF4" s="4">
        <v>341516</v>
      </c>
      <c r="BG4" s="4"/>
      <c r="BH4" s="4">
        <v>85000</v>
      </c>
      <c r="BI4" s="4">
        <v>85000</v>
      </c>
      <c r="BJ4" s="4"/>
      <c r="BK4" s="4">
        <v>426516</v>
      </c>
      <c r="BL4" s="6">
        <v>9160740</v>
      </c>
      <c r="BM4" s="4">
        <v>928001</v>
      </c>
      <c r="BN4" s="4"/>
      <c r="BO4" s="4"/>
      <c r="BP4" s="4"/>
      <c r="BQ4" s="4"/>
      <c r="BR4" s="4">
        <v>88314</v>
      </c>
      <c r="BS4" s="4">
        <v>398515</v>
      </c>
      <c r="BT4" s="4">
        <v>3323419</v>
      </c>
      <c r="BU4" s="4">
        <v>4738249</v>
      </c>
      <c r="BV4" s="4">
        <v>13898989</v>
      </c>
      <c r="BX4" s="23">
        <f t="shared" ref="BX4:BX20" si="0">Y4/BA4</f>
        <v>1.1569520085585165</v>
      </c>
      <c r="BY4" s="24">
        <v>2</v>
      </c>
      <c r="CA4" s="15">
        <v>1</v>
      </c>
      <c r="CB4" s="15">
        <v>1.99</v>
      </c>
      <c r="CC4" s="15">
        <v>8</v>
      </c>
      <c r="CD4" s="16">
        <f t="shared" ref="CD4:CD12" si="1">CC4/$B$20</f>
        <v>0.44444444444444442</v>
      </c>
      <c r="CL4" s="39">
        <f t="shared" ref="CL4:CL5" si="2">(BL4/AO4)</f>
        <v>0.65909398158384036</v>
      </c>
      <c r="CM4" s="40">
        <v>2</v>
      </c>
      <c r="CO4" s="12">
        <v>10</v>
      </c>
      <c r="CP4" s="12">
        <v>19</v>
      </c>
      <c r="CQ4" s="13">
        <v>0</v>
      </c>
      <c r="CR4" s="14">
        <f t="shared" ref="CR4:CR13" si="3">CQ4/$B$20</f>
        <v>0</v>
      </c>
    </row>
    <row r="5" spans="2:99" x14ac:dyDescent="0.25">
      <c r="B5" s="4">
        <v>3</v>
      </c>
      <c r="C5" s="4" t="s">
        <v>72</v>
      </c>
      <c r="D5" s="4" t="s">
        <v>73</v>
      </c>
      <c r="E5" s="4">
        <v>800154576</v>
      </c>
      <c r="F5" s="4" t="s">
        <v>82</v>
      </c>
      <c r="G5" s="4" t="s">
        <v>101</v>
      </c>
      <c r="H5" s="4" t="s">
        <v>97</v>
      </c>
      <c r="I5" s="4" t="s">
        <v>86</v>
      </c>
      <c r="J5" s="4" t="s">
        <v>102</v>
      </c>
      <c r="K5" s="4" t="s">
        <v>75</v>
      </c>
      <c r="L5" s="4" t="s">
        <v>75</v>
      </c>
      <c r="M5" s="4" t="s">
        <v>76</v>
      </c>
      <c r="N5" s="4">
        <v>741555</v>
      </c>
      <c r="O5" s="4">
        <v>3385949</v>
      </c>
      <c r="P5" s="4"/>
      <c r="Q5" s="4"/>
      <c r="R5" s="4"/>
      <c r="S5" s="4"/>
      <c r="T5" s="4"/>
      <c r="U5" s="4"/>
      <c r="V5" s="4"/>
      <c r="W5" s="4">
        <v>4127504</v>
      </c>
      <c r="X5" s="4"/>
      <c r="Y5" s="8">
        <v>4127504</v>
      </c>
      <c r="Z5" s="4">
        <v>196020</v>
      </c>
      <c r="AA5" s="4"/>
      <c r="AB5" s="4"/>
      <c r="AC5" s="4"/>
      <c r="AD5" s="4">
        <v>46950</v>
      </c>
      <c r="AE5" s="4"/>
      <c r="AF5" s="4"/>
      <c r="AG5" s="4"/>
      <c r="AH5" s="4"/>
      <c r="AI5" s="4"/>
      <c r="AJ5" s="4"/>
      <c r="AK5" s="4"/>
      <c r="AL5" s="4"/>
      <c r="AM5" s="4"/>
      <c r="AN5" s="4">
        <v>242970</v>
      </c>
      <c r="AO5" s="6">
        <v>4370474</v>
      </c>
      <c r="AP5" s="4"/>
      <c r="AQ5" s="4">
        <v>1196761</v>
      </c>
      <c r="AR5" s="4">
        <v>1196761</v>
      </c>
      <c r="AS5" s="4">
        <v>507043</v>
      </c>
      <c r="AT5" s="4">
        <v>1097296</v>
      </c>
      <c r="AU5" s="4">
        <v>19694</v>
      </c>
      <c r="AV5" s="4">
        <v>19694</v>
      </c>
      <c r="AW5" s="4"/>
      <c r="AX5" s="4"/>
      <c r="AY5" s="4">
        <v>2820794</v>
      </c>
      <c r="AZ5" s="4"/>
      <c r="BA5" s="8">
        <v>2820794</v>
      </c>
      <c r="BB5" s="4"/>
      <c r="BC5" s="4"/>
      <c r="BD5" s="4"/>
      <c r="BE5" s="4"/>
      <c r="BF5" s="4"/>
      <c r="BG5" s="4"/>
      <c r="BH5" s="4"/>
      <c r="BI5" s="4"/>
      <c r="BJ5" s="4"/>
      <c r="BK5" s="4"/>
      <c r="BL5" s="6">
        <v>2820794</v>
      </c>
      <c r="BM5" s="4">
        <v>300000</v>
      </c>
      <c r="BN5" s="4"/>
      <c r="BO5" s="4"/>
      <c r="BP5" s="4"/>
      <c r="BQ5" s="4"/>
      <c r="BR5" s="4"/>
      <c r="BS5" s="4">
        <v>2566</v>
      </c>
      <c r="BT5" s="4">
        <v>1247114</v>
      </c>
      <c r="BU5" s="4">
        <v>1549680</v>
      </c>
      <c r="BV5" s="4">
        <v>4370474</v>
      </c>
      <c r="BX5" s="23">
        <f t="shared" si="0"/>
        <v>1.4632419099019638</v>
      </c>
      <c r="BY5" s="24">
        <v>3</v>
      </c>
      <c r="CA5" s="12">
        <v>2</v>
      </c>
      <c r="CB5" s="12">
        <v>2.99</v>
      </c>
      <c r="CC5" s="13">
        <v>3</v>
      </c>
      <c r="CD5" s="14">
        <f t="shared" si="1"/>
        <v>0.16666666666666666</v>
      </c>
      <c r="CL5" s="39">
        <f t="shared" si="2"/>
        <v>0.64542061112822091</v>
      </c>
      <c r="CM5" s="40">
        <v>3</v>
      </c>
      <c r="CO5" s="12">
        <v>20</v>
      </c>
      <c r="CP5" s="12">
        <v>29</v>
      </c>
      <c r="CQ5" s="13">
        <v>3</v>
      </c>
      <c r="CR5" s="14">
        <f t="shared" si="3"/>
        <v>0.16666666666666666</v>
      </c>
    </row>
    <row r="6" spans="2:99" x14ac:dyDescent="0.25">
      <c r="B6" s="4">
        <v>4</v>
      </c>
      <c r="C6" s="4" t="s">
        <v>72</v>
      </c>
      <c r="D6" s="4" t="s">
        <v>73</v>
      </c>
      <c r="E6" s="4">
        <v>800155500</v>
      </c>
      <c r="F6" s="4" t="s">
        <v>82</v>
      </c>
      <c r="G6" s="4" t="s">
        <v>103</v>
      </c>
      <c r="H6" s="4" t="s">
        <v>97</v>
      </c>
      <c r="I6" s="4" t="s">
        <v>74</v>
      </c>
      <c r="J6" s="4" t="s">
        <v>104</v>
      </c>
      <c r="K6" s="4" t="s">
        <v>78</v>
      </c>
      <c r="L6" s="4" t="s">
        <v>79</v>
      </c>
      <c r="M6" s="4" t="s">
        <v>76</v>
      </c>
      <c r="N6" s="4">
        <v>86552</v>
      </c>
      <c r="O6" s="4">
        <v>4597580</v>
      </c>
      <c r="P6" s="4"/>
      <c r="Q6" s="4"/>
      <c r="R6" s="4"/>
      <c r="S6" s="4"/>
      <c r="T6" s="4"/>
      <c r="U6" s="4"/>
      <c r="V6" s="4"/>
      <c r="W6" s="4">
        <v>4684132</v>
      </c>
      <c r="X6" s="4"/>
      <c r="Y6" s="8">
        <v>4684132</v>
      </c>
      <c r="Z6" s="4">
        <v>1798561</v>
      </c>
      <c r="AA6" s="4"/>
      <c r="AB6" s="4"/>
      <c r="AC6" s="4"/>
      <c r="AD6" s="4">
        <v>137107</v>
      </c>
      <c r="AE6" s="4"/>
      <c r="AF6" s="4"/>
      <c r="AG6" s="4"/>
      <c r="AH6" s="4"/>
      <c r="AI6" s="4"/>
      <c r="AJ6" s="4"/>
      <c r="AK6" s="4"/>
      <c r="AL6" s="4"/>
      <c r="AM6" s="4"/>
      <c r="AN6" s="4">
        <v>1935668</v>
      </c>
      <c r="AO6" s="6">
        <v>6619800</v>
      </c>
      <c r="AP6" s="4">
        <v>947523</v>
      </c>
      <c r="AQ6" s="4">
        <v>71727</v>
      </c>
      <c r="AR6" s="4">
        <v>1019250</v>
      </c>
      <c r="AS6" s="4">
        <v>1189828</v>
      </c>
      <c r="AT6" s="4">
        <v>21982</v>
      </c>
      <c r="AU6" s="4">
        <v>960609</v>
      </c>
      <c r="AV6" s="4"/>
      <c r="AW6" s="4">
        <v>960609</v>
      </c>
      <c r="AX6" s="4">
        <v>12137</v>
      </c>
      <c r="AY6" s="4">
        <v>3203806</v>
      </c>
      <c r="AZ6" s="4"/>
      <c r="BA6" s="8">
        <v>3203806</v>
      </c>
      <c r="BB6" s="4"/>
      <c r="BC6" s="4"/>
      <c r="BD6" s="4"/>
      <c r="BE6" s="4"/>
      <c r="BF6" s="4">
        <v>78701</v>
      </c>
      <c r="BG6" s="4"/>
      <c r="BH6" s="4"/>
      <c r="BI6" s="4"/>
      <c r="BJ6" s="4">
        <v>9947</v>
      </c>
      <c r="BK6" s="4">
        <v>88648</v>
      </c>
      <c r="BL6" s="6">
        <v>3292454</v>
      </c>
      <c r="BM6" s="4">
        <v>1000000</v>
      </c>
      <c r="BN6" s="4"/>
      <c r="BO6" s="4"/>
      <c r="BP6" s="4"/>
      <c r="BQ6" s="4"/>
      <c r="BR6" s="4"/>
      <c r="BS6" s="4">
        <v>403448</v>
      </c>
      <c r="BT6" s="4">
        <v>1923898</v>
      </c>
      <c r="BU6" s="4">
        <v>3327346</v>
      </c>
      <c r="BV6" s="4">
        <v>6619800</v>
      </c>
      <c r="BX6" s="23">
        <f t="shared" si="0"/>
        <v>1.462052321520092</v>
      </c>
      <c r="BY6" s="24">
        <v>4</v>
      </c>
      <c r="CA6" s="12">
        <v>3</v>
      </c>
      <c r="CB6" s="12">
        <v>3.99</v>
      </c>
      <c r="CC6" s="13">
        <v>1</v>
      </c>
      <c r="CD6" s="14">
        <f t="shared" si="1"/>
        <v>5.5555555555555552E-2</v>
      </c>
      <c r="CL6" s="41">
        <f t="shared" ref="CL6:CL20" si="4">(BL6/AO6)</f>
        <v>0.49736457294782321</v>
      </c>
      <c r="CM6" s="24">
        <v>1</v>
      </c>
      <c r="CO6" s="12">
        <v>30</v>
      </c>
      <c r="CP6" s="12">
        <v>39</v>
      </c>
      <c r="CQ6" s="13">
        <v>1</v>
      </c>
      <c r="CR6" s="14">
        <f t="shared" si="3"/>
        <v>5.5555555555555552E-2</v>
      </c>
    </row>
    <row r="7" spans="2:99" x14ac:dyDescent="0.25">
      <c r="B7" s="4">
        <v>5</v>
      </c>
      <c r="C7" s="4" t="s">
        <v>72</v>
      </c>
      <c r="D7" s="4" t="s">
        <v>73</v>
      </c>
      <c r="E7" s="4">
        <v>830022535</v>
      </c>
      <c r="F7" s="4" t="s">
        <v>82</v>
      </c>
      <c r="G7" s="4" t="s">
        <v>107</v>
      </c>
      <c r="H7" s="4" t="s">
        <v>97</v>
      </c>
      <c r="I7" s="4" t="s">
        <v>74</v>
      </c>
      <c r="J7" s="4" t="s">
        <v>108</v>
      </c>
      <c r="K7" s="4" t="s">
        <v>75</v>
      </c>
      <c r="L7" s="4" t="s">
        <v>75</v>
      </c>
      <c r="M7" s="4" t="s">
        <v>76</v>
      </c>
      <c r="N7" s="4">
        <v>328066</v>
      </c>
      <c r="O7" s="4">
        <v>7099267</v>
      </c>
      <c r="P7" s="4">
        <v>0</v>
      </c>
      <c r="Q7" s="4">
        <v>222333</v>
      </c>
      <c r="R7" s="4">
        <v>0</v>
      </c>
      <c r="S7" s="4">
        <v>0</v>
      </c>
      <c r="T7" s="4">
        <v>0</v>
      </c>
      <c r="U7" s="4">
        <v>819978</v>
      </c>
      <c r="V7" s="4">
        <v>0</v>
      </c>
      <c r="W7" s="4">
        <v>8469644</v>
      </c>
      <c r="X7" s="4">
        <v>0</v>
      </c>
      <c r="Y7" s="8">
        <v>8469644</v>
      </c>
      <c r="Z7" s="4">
        <v>1282305</v>
      </c>
      <c r="AA7" s="4">
        <v>0</v>
      </c>
      <c r="AB7" s="4">
        <v>0</v>
      </c>
      <c r="AC7" s="4">
        <v>0</v>
      </c>
      <c r="AD7" s="4">
        <v>38765</v>
      </c>
      <c r="AE7" s="4">
        <v>0</v>
      </c>
      <c r="AF7" s="4">
        <v>0</v>
      </c>
      <c r="AG7" s="4">
        <v>0</v>
      </c>
      <c r="AH7" s="4">
        <v>0</v>
      </c>
      <c r="AI7" s="4">
        <v>35670</v>
      </c>
      <c r="AJ7" s="4">
        <v>0</v>
      </c>
      <c r="AK7" s="4">
        <v>0</v>
      </c>
      <c r="AL7" s="4">
        <v>0</v>
      </c>
      <c r="AM7" s="4">
        <v>0</v>
      </c>
      <c r="AN7" s="4">
        <v>1356740</v>
      </c>
      <c r="AO7" s="6">
        <v>9826384</v>
      </c>
      <c r="AP7" s="4">
        <v>0</v>
      </c>
      <c r="AQ7" s="4">
        <v>0</v>
      </c>
      <c r="AR7" s="4">
        <v>0</v>
      </c>
      <c r="AS7" s="4">
        <v>23789</v>
      </c>
      <c r="AT7" s="4">
        <v>265975</v>
      </c>
      <c r="AU7" s="4">
        <v>1971109</v>
      </c>
      <c r="AV7" s="4">
        <v>1971109</v>
      </c>
      <c r="AW7" s="4">
        <v>0</v>
      </c>
      <c r="AX7" s="4">
        <v>4184577</v>
      </c>
      <c r="AY7" s="4">
        <v>6445450</v>
      </c>
      <c r="AZ7" s="4"/>
      <c r="BA7" s="8">
        <v>6445450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146370</v>
      </c>
      <c r="BK7" s="4">
        <v>146370</v>
      </c>
      <c r="BL7" s="6">
        <v>6591820</v>
      </c>
      <c r="BM7" s="4">
        <v>1200000</v>
      </c>
      <c r="BN7" s="4">
        <v>0</v>
      </c>
      <c r="BO7" s="4">
        <v>0</v>
      </c>
      <c r="BP7" s="4">
        <v>0</v>
      </c>
      <c r="BQ7" s="4">
        <v>40603</v>
      </c>
      <c r="BR7" s="4">
        <v>667334</v>
      </c>
      <c r="BS7" s="4">
        <v>179151</v>
      </c>
      <c r="BT7" s="4">
        <v>1147476</v>
      </c>
      <c r="BU7" s="4">
        <v>3234564</v>
      </c>
      <c r="BV7" s="4">
        <v>9826384</v>
      </c>
      <c r="BX7" s="23">
        <f t="shared" si="0"/>
        <v>1.3140500663258579</v>
      </c>
      <c r="BY7" s="24">
        <v>5</v>
      </c>
      <c r="CA7" s="12">
        <v>4</v>
      </c>
      <c r="CB7" s="12">
        <v>4.99</v>
      </c>
      <c r="CC7" s="13">
        <v>0</v>
      </c>
      <c r="CD7" s="14">
        <f t="shared" si="1"/>
        <v>0</v>
      </c>
      <c r="CL7" s="39">
        <f t="shared" si="4"/>
        <v>0.67082865884337517</v>
      </c>
      <c r="CM7" s="40">
        <v>4</v>
      </c>
      <c r="CO7" s="12">
        <v>40</v>
      </c>
      <c r="CP7" s="12">
        <v>49</v>
      </c>
      <c r="CQ7" s="13">
        <v>2</v>
      </c>
      <c r="CR7" s="14">
        <f t="shared" si="3"/>
        <v>0.1111111111111111</v>
      </c>
    </row>
    <row r="8" spans="2:99" x14ac:dyDescent="0.25">
      <c r="B8" s="4">
        <v>6</v>
      </c>
      <c r="C8" s="4" t="s">
        <v>72</v>
      </c>
      <c r="D8" s="4" t="s">
        <v>73</v>
      </c>
      <c r="E8" s="4">
        <v>890270842</v>
      </c>
      <c r="F8" s="4" t="s">
        <v>82</v>
      </c>
      <c r="G8" s="4" t="s">
        <v>109</v>
      </c>
      <c r="H8" s="4" t="s">
        <v>97</v>
      </c>
      <c r="I8" s="4" t="s">
        <v>74</v>
      </c>
      <c r="J8" s="4" t="s">
        <v>110</v>
      </c>
      <c r="K8" s="4" t="s">
        <v>75</v>
      </c>
      <c r="L8" s="4" t="s">
        <v>75</v>
      </c>
      <c r="M8" s="4" t="s">
        <v>76</v>
      </c>
      <c r="N8" s="4">
        <v>4233226</v>
      </c>
      <c r="O8" s="4">
        <v>841185</v>
      </c>
      <c r="P8" s="4"/>
      <c r="Q8" s="4">
        <v>199005</v>
      </c>
      <c r="R8" s="4"/>
      <c r="S8" s="4"/>
      <c r="T8" s="4"/>
      <c r="U8" s="4"/>
      <c r="V8" s="4"/>
      <c r="W8" s="4">
        <v>5273416</v>
      </c>
      <c r="X8" s="4"/>
      <c r="Y8" s="8">
        <v>5273416</v>
      </c>
      <c r="Z8" s="4">
        <v>4098311</v>
      </c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>
        <v>4098311</v>
      </c>
      <c r="AO8" s="6">
        <v>9371727</v>
      </c>
      <c r="AP8" s="4"/>
      <c r="AQ8" s="4"/>
      <c r="AR8" s="4"/>
      <c r="AS8" s="4">
        <v>740997</v>
      </c>
      <c r="AT8" s="4">
        <v>124234</v>
      </c>
      <c r="AU8" s="4">
        <v>1784</v>
      </c>
      <c r="AV8" s="4"/>
      <c r="AW8" s="4"/>
      <c r="AX8" s="4"/>
      <c r="AY8" s="4">
        <v>867015</v>
      </c>
      <c r="AZ8" s="4"/>
      <c r="BA8" s="8">
        <v>867015</v>
      </c>
      <c r="BB8" s="4"/>
      <c r="BC8" s="4"/>
      <c r="BD8" s="4"/>
      <c r="BE8" s="4"/>
      <c r="BF8" s="4"/>
      <c r="BG8" s="4"/>
      <c r="BH8" s="4">
        <v>1491178</v>
      </c>
      <c r="BI8" s="4">
        <v>1491178</v>
      </c>
      <c r="BJ8" s="4"/>
      <c r="BK8" s="4">
        <v>1491178</v>
      </c>
      <c r="BL8" s="6">
        <v>2358193</v>
      </c>
      <c r="BM8" s="4">
        <v>400000</v>
      </c>
      <c r="BN8" s="4"/>
      <c r="BO8" s="4"/>
      <c r="BP8" s="4"/>
      <c r="BQ8" s="4"/>
      <c r="BR8" s="4"/>
      <c r="BS8" s="4">
        <v>347322</v>
      </c>
      <c r="BT8" s="4">
        <v>6266212</v>
      </c>
      <c r="BU8" s="4">
        <v>7013534</v>
      </c>
      <c r="BV8" s="4">
        <v>9371727</v>
      </c>
      <c r="BX8" s="25">
        <f t="shared" si="0"/>
        <v>6.0822661660986261</v>
      </c>
      <c r="BY8" s="26">
        <v>1</v>
      </c>
      <c r="CA8" s="12">
        <v>5</v>
      </c>
      <c r="CB8" s="12">
        <v>5.99</v>
      </c>
      <c r="CC8" s="13">
        <v>1</v>
      </c>
      <c r="CD8" s="14">
        <f t="shared" si="1"/>
        <v>5.5555555555555552E-2</v>
      </c>
      <c r="CL8" s="42">
        <f t="shared" si="4"/>
        <v>0.25162843518595879</v>
      </c>
      <c r="CM8" s="26">
        <v>1</v>
      </c>
      <c r="CO8" s="12">
        <v>50</v>
      </c>
      <c r="CP8" s="12">
        <v>59</v>
      </c>
      <c r="CQ8" s="13">
        <v>0</v>
      </c>
      <c r="CR8" s="14">
        <f t="shared" si="3"/>
        <v>0</v>
      </c>
    </row>
    <row r="9" spans="2:99" x14ac:dyDescent="0.25">
      <c r="B9" s="4">
        <v>7</v>
      </c>
      <c r="C9" s="4" t="s">
        <v>72</v>
      </c>
      <c r="D9" s="4" t="s">
        <v>73</v>
      </c>
      <c r="E9" s="4">
        <v>900171027</v>
      </c>
      <c r="F9" s="4" t="s">
        <v>82</v>
      </c>
      <c r="G9" s="4" t="s">
        <v>112</v>
      </c>
      <c r="H9" s="4" t="s">
        <v>97</v>
      </c>
      <c r="I9" s="4" t="s">
        <v>74</v>
      </c>
      <c r="J9" s="4" t="s">
        <v>113</v>
      </c>
      <c r="K9" s="4" t="s">
        <v>94</v>
      </c>
      <c r="L9" s="4" t="s">
        <v>95</v>
      </c>
      <c r="M9" s="4" t="s">
        <v>76</v>
      </c>
      <c r="N9" s="4">
        <v>1254682</v>
      </c>
      <c r="O9" s="4">
        <v>1507706</v>
      </c>
      <c r="P9" s="4"/>
      <c r="Q9" s="4">
        <v>20275</v>
      </c>
      <c r="R9" s="4"/>
      <c r="S9" s="4"/>
      <c r="T9" s="4"/>
      <c r="U9" s="4">
        <v>363414</v>
      </c>
      <c r="V9" s="4"/>
      <c r="W9" s="4">
        <v>3146077</v>
      </c>
      <c r="X9" s="4"/>
      <c r="Y9" s="8">
        <v>3146077</v>
      </c>
      <c r="Z9" s="4">
        <v>93020</v>
      </c>
      <c r="AA9" s="4"/>
      <c r="AB9" s="4"/>
      <c r="AC9" s="4"/>
      <c r="AD9" s="4"/>
      <c r="AE9" s="4"/>
      <c r="AF9" s="4"/>
      <c r="AG9" s="4"/>
      <c r="AH9" s="4"/>
      <c r="AI9" s="4">
        <v>6258</v>
      </c>
      <c r="AJ9" s="4"/>
      <c r="AK9" s="4"/>
      <c r="AL9" s="4">
        <v>13500</v>
      </c>
      <c r="AM9" s="4"/>
      <c r="AN9" s="4">
        <v>112778</v>
      </c>
      <c r="AO9" s="6">
        <v>3258855</v>
      </c>
      <c r="AP9" s="4">
        <v>337673</v>
      </c>
      <c r="AQ9" s="4"/>
      <c r="AR9" s="4">
        <v>337673</v>
      </c>
      <c r="AS9" s="4">
        <v>31299</v>
      </c>
      <c r="AT9" s="4">
        <v>189402</v>
      </c>
      <c r="AU9" s="4">
        <v>28666</v>
      </c>
      <c r="AV9" s="4">
        <v>28666</v>
      </c>
      <c r="AW9" s="4"/>
      <c r="AX9" s="4"/>
      <c r="AY9" s="4">
        <v>587040</v>
      </c>
      <c r="AZ9" s="4"/>
      <c r="BA9" s="8">
        <v>587040</v>
      </c>
      <c r="BB9" s="4"/>
      <c r="BC9" s="4"/>
      <c r="BD9" s="4"/>
      <c r="BE9" s="4"/>
      <c r="BF9" s="4"/>
      <c r="BG9" s="4"/>
      <c r="BH9" s="4">
        <v>130253</v>
      </c>
      <c r="BI9" s="4">
        <v>130253</v>
      </c>
      <c r="BJ9" s="4"/>
      <c r="BK9" s="4">
        <v>130253</v>
      </c>
      <c r="BL9" s="6">
        <v>717293</v>
      </c>
      <c r="BM9" s="4">
        <v>200000</v>
      </c>
      <c r="BN9" s="4"/>
      <c r="BO9" s="4"/>
      <c r="BP9" s="4"/>
      <c r="BQ9" s="4"/>
      <c r="BR9" s="4"/>
      <c r="BS9" s="4">
        <v>182713</v>
      </c>
      <c r="BT9" s="4">
        <v>2158849</v>
      </c>
      <c r="BU9" s="4">
        <v>2541562</v>
      </c>
      <c r="BV9" s="4">
        <v>3258855</v>
      </c>
      <c r="BX9" s="27">
        <f t="shared" si="0"/>
        <v>5.3592208367402563</v>
      </c>
      <c r="BY9" s="28">
        <v>1</v>
      </c>
      <c r="CA9" s="12">
        <v>6</v>
      </c>
      <c r="CB9" s="12">
        <v>6.99</v>
      </c>
      <c r="CC9" s="13">
        <v>1</v>
      </c>
      <c r="CD9" s="14">
        <f t="shared" si="1"/>
        <v>5.5555555555555552E-2</v>
      </c>
      <c r="CL9" s="42">
        <f t="shared" si="4"/>
        <v>0.22010583471802211</v>
      </c>
      <c r="CM9" s="26">
        <v>2</v>
      </c>
      <c r="CO9" s="15">
        <v>60</v>
      </c>
      <c r="CP9" s="15">
        <v>69</v>
      </c>
      <c r="CQ9" s="15">
        <v>4</v>
      </c>
      <c r="CR9" s="16">
        <f t="shared" si="3"/>
        <v>0.22222222222222221</v>
      </c>
    </row>
    <row r="10" spans="2:99" x14ac:dyDescent="0.25">
      <c r="B10" s="4">
        <v>8</v>
      </c>
      <c r="C10" s="4" t="s">
        <v>72</v>
      </c>
      <c r="D10" s="4" t="s">
        <v>73</v>
      </c>
      <c r="E10" s="4">
        <v>900251168</v>
      </c>
      <c r="F10" s="4" t="s">
        <v>82</v>
      </c>
      <c r="G10" s="4" t="s">
        <v>114</v>
      </c>
      <c r="H10" s="4" t="s">
        <v>97</v>
      </c>
      <c r="I10" s="4" t="s">
        <v>74</v>
      </c>
      <c r="J10" s="4" t="s">
        <v>115</v>
      </c>
      <c r="K10" s="4" t="s">
        <v>84</v>
      </c>
      <c r="L10" s="4" t="s">
        <v>88</v>
      </c>
      <c r="M10" s="4" t="s">
        <v>76</v>
      </c>
      <c r="N10" s="4">
        <v>108145</v>
      </c>
      <c r="O10" s="4">
        <v>145073</v>
      </c>
      <c r="P10" s="4">
        <v>0</v>
      </c>
      <c r="Q10" s="4">
        <v>126405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379623</v>
      </c>
      <c r="X10" s="4">
        <v>0</v>
      </c>
      <c r="Y10" s="8">
        <v>379623</v>
      </c>
      <c r="Z10" s="4">
        <v>78633</v>
      </c>
      <c r="AA10" s="4">
        <v>0</v>
      </c>
      <c r="AB10" s="4">
        <v>0</v>
      </c>
      <c r="AC10" s="4">
        <v>0</v>
      </c>
      <c r="AD10" s="4">
        <v>100000</v>
      </c>
      <c r="AE10" s="4"/>
      <c r="AF10" s="4"/>
      <c r="AG10" s="4"/>
      <c r="AH10" s="4"/>
      <c r="AI10" s="4"/>
      <c r="AJ10" s="4"/>
      <c r="AK10" s="4"/>
      <c r="AL10" s="4"/>
      <c r="AM10" s="4"/>
      <c r="AN10" s="4">
        <v>178633</v>
      </c>
      <c r="AO10" s="6">
        <v>558256</v>
      </c>
      <c r="AP10" s="4">
        <v>188021</v>
      </c>
      <c r="AQ10" s="4">
        <v>0</v>
      </c>
      <c r="AR10" s="4">
        <v>188021</v>
      </c>
      <c r="AS10" s="4">
        <v>69765</v>
      </c>
      <c r="AT10" s="4">
        <v>248227</v>
      </c>
      <c r="AU10" s="4"/>
      <c r="AV10" s="4"/>
      <c r="AW10" s="4"/>
      <c r="AX10" s="4">
        <v>1631</v>
      </c>
      <c r="AY10" s="4">
        <v>507644</v>
      </c>
      <c r="AZ10" s="4"/>
      <c r="BA10" s="8">
        <v>507644</v>
      </c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6">
        <v>507644</v>
      </c>
      <c r="BM10" s="4">
        <v>50000</v>
      </c>
      <c r="BN10" s="4"/>
      <c r="BO10" s="4"/>
      <c r="BP10" s="4"/>
      <c r="BQ10" s="4"/>
      <c r="BR10" s="4">
        <v>100000</v>
      </c>
      <c r="BS10" s="4"/>
      <c r="BT10" s="4">
        <v>-99388</v>
      </c>
      <c r="BU10" s="4">
        <v>50612</v>
      </c>
      <c r="BV10" s="4">
        <v>558256</v>
      </c>
      <c r="BX10" s="29">
        <f t="shared" si="0"/>
        <v>0.74781342830802688</v>
      </c>
      <c r="BY10" s="30">
        <v>1</v>
      </c>
      <c r="CA10" s="12">
        <v>7</v>
      </c>
      <c r="CB10" s="12">
        <v>7.99</v>
      </c>
      <c r="CC10" s="13">
        <v>0</v>
      </c>
      <c r="CD10" s="14">
        <f t="shared" si="1"/>
        <v>0</v>
      </c>
      <c r="CL10" s="43">
        <f t="shared" si="4"/>
        <v>0.90933908457768475</v>
      </c>
      <c r="CM10" s="44">
        <v>1</v>
      </c>
      <c r="CO10" s="12">
        <v>70</v>
      </c>
      <c r="CP10" s="12">
        <v>79</v>
      </c>
      <c r="CQ10" s="13">
        <v>2</v>
      </c>
      <c r="CR10" s="14">
        <f t="shared" si="3"/>
        <v>0.1111111111111111</v>
      </c>
    </row>
    <row r="11" spans="2:99" x14ac:dyDescent="0.25">
      <c r="B11" s="4">
        <v>9</v>
      </c>
      <c r="C11" s="4" t="s">
        <v>72</v>
      </c>
      <c r="D11" s="4" t="s">
        <v>73</v>
      </c>
      <c r="E11" s="4">
        <v>900293165</v>
      </c>
      <c r="F11" s="4" t="s">
        <v>82</v>
      </c>
      <c r="G11" s="4" t="s">
        <v>116</v>
      </c>
      <c r="H11" s="4" t="s">
        <v>97</v>
      </c>
      <c r="I11" s="4" t="s">
        <v>77</v>
      </c>
      <c r="J11" s="4" t="s">
        <v>117</v>
      </c>
      <c r="K11" s="4" t="s">
        <v>91</v>
      </c>
      <c r="L11" s="4" t="s">
        <v>92</v>
      </c>
      <c r="M11" s="4" t="s">
        <v>76</v>
      </c>
      <c r="N11" s="4">
        <v>123686</v>
      </c>
      <c r="O11" s="4">
        <v>799235</v>
      </c>
      <c r="P11" s="4">
        <v>4640</v>
      </c>
      <c r="Q11" s="4"/>
      <c r="R11" s="4"/>
      <c r="S11" s="4"/>
      <c r="T11" s="4"/>
      <c r="U11" s="4"/>
      <c r="V11" s="4"/>
      <c r="W11" s="4">
        <v>927561</v>
      </c>
      <c r="X11" s="4"/>
      <c r="Y11" s="8">
        <v>927561</v>
      </c>
      <c r="Z11" s="4">
        <v>124345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>
        <v>124345</v>
      </c>
      <c r="AO11" s="6">
        <v>1051906</v>
      </c>
      <c r="AP11" s="4"/>
      <c r="AQ11" s="4"/>
      <c r="AR11" s="4"/>
      <c r="AS11" s="4">
        <v>18301</v>
      </c>
      <c r="AT11" s="4">
        <v>65115</v>
      </c>
      <c r="AU11" s="4">
        <v>25152</v>
      </c>
      <c r="AV11" s="4">
        <v>25152</v>
      </c>
      <c r="AW11" s="4"/>
      <c r="AX11" s="4"/>
      <c r="AY11" s="4">
        <v>108568</v>
      </c>
      <c r="AZ11" s="4"/>
      <c r="BA11" s="8">
        <v>108568</v>
      </c>
      <c r="BB11" s="4"/>
      <c r="BC11" s="4"/>
      <c r="BD11" s="4"/>
      <c r="BE11" s="4">
        <v>28728</v>
      </c>
      <c r="BF11" s="4"/>
      <c r="BG11" s="4"/>
      <c r="BH11" s="4">
        <v>75100</v>
      </c>
      <c r="BI11" s="4">
        <v>75100</v>
      </c>
      <c r="BJ11" s="4"/>
      <c r="BK11" s="4">
        <v>103828</v>
      </c>
      <c r="BL11" s="6">
        <v>212396</v>
      </c>
      <c r="BM11" s="4">
        <v>150000</v>
      </c>
      <c r="BN11" s="4"/>
      <c r="BO11" s="4"/>
      <c r="BP11" s="4"/>
      <c r="BQ11" s="4"/>
      <c r="BR11" s="4"/>
      <c r="BS11" s="4">
        <v>25068</v>
      </c>
      <c r="BT11" s="4">
        <v>664442</v>
      </c>
      <c r="BU11" s="4">
        <v>839510</v>
      </c>
      <c r="BV11" s="4">
        <v>1051906</v>
      </c>
      <c r="BX11" s="31">
        <f t="shared" si="0"/>
        <v>8.5435947977304547</v>
      </c>
      <c r="BY11" s="8">
        <v>1</v>
      </c>
      <c r="CA11" s="56" t="s">
        <v>141</v>
      </c>
      <c r="CB11" s="57"/>
      <c r="CC11" s="13">
        <v>2</v>
      </c>
      <c r="CD11" s="14">
        <f t="shared" si="1"/>
        <v>0.1111111111111111</v>
      </c>
      <c r="CL11" s="42">
        <f t="shared" si="4"/>
        <v>0.20191538027162123</v>
      </c>
      <c r="CM11" s="26">
        <v>3</v>
      </c>
      <c r="CO11" s="12">
        <v>80</v>
      </c>
      <c r="CP11" s="12">
        <v>89</v>
      </c>
      <c r="CQ11" s="13">
        <v>1</v>
      </c>
      <c r="CR11" s="14">
        <f t="shared" si="3"/>
        <v>5.5555555555555552E-2</v>
      </c>
    </row>
    <row r="12" spans="2:99" x14ac:dyDescent="0.25">
      <c r="B12" s="4">
        <v>10</v>
      </c>
      <c r="C12" s="4" t="s">
        <v>72</v>
      </c>
      <c r="D12" s="4" t="s">
        <v>73</v>
      </c>
      <c r="E12" s="4">
        <v>900360278</v>
      </c>
      <c r="F12" s="4" t="s">
        <v>82</v>
      </c>
      <c r="G12" s="4" t="s">
        <v>118</v>
      </c>
      <c r="H12" s="4" t="s">
        <v>97</v>
      </c>
      <c r="I12" s="4" t="s">
        <v>74</v>
      </c>
      <c r="J12" s="4" t="s">
        <v>119</v>
      </c>
      <c r="K12" s="4" t="s">
        <v>75</v>
      </c>
      <c r="L12" s="4" t="s">
        <v>75</v>
      </c>
      <c r="M12" s="4" t="s">
        <v>76</v>
      </c>
      <c r="N12" s="4">
        <v>245161</v>
      </c>
      <c r="O12" s="4">
        <v>3519225</v>
      </c>
      <c r="P12" s="4"/>
      <c r="Q12" s="4"/>
      <c r="R12" s="4"/>
      <c r="S12" s="4"/>
      <c r="T12" s="4"/>
      <c r="U12" s="4">
        <v>2069181</v>
      </c>
      <c r="V12" s="4"/>
      <c r="W12" s="4">
        <v>5833567</v>
      </c>
      <c r="X12" s="4"/>
      <c r="Y12" s="8">
        <v>5833567</v>
      </c>
      <c r="Z12" s="4"/>
      <c r="AA12" s="4"/>
      <c r="AB12" s="4"/>
      <c r="AC12" s="4"/>
      <c r="AD12" s="4"/>
      <c r="AE12" s="4"/>
      <c r="AF12" s="4"/>
      <c r="AG12" s="4">
        <v>1278396</v>
      </c>
      <c r="AH12" s="4"/>
      <c r="AI12" s="4">
        <v>264</v>
      </c>
      <c r="AJ12" s="4"/>
      <c r="AK12" s="4"/>
      <c r="AL12" s="4">
        <v>15934</v>
      </c>
      <c r="AM12" s="4"/>
      <c r="AN12" s="4">
        <v>1294594</v>
      </c>
      <c r="AO12" s="6">
        <v>7128161</v>
      </c>
      <c r="AP12" s="4"/>
      <c r="AQ12" s="4"/>
      <c r="AR12" s="4"/>
      <c r="AS12" s="4">
        <v>291986</v>
      </c>
      <c r="AT12" s="4">
        <v>556170</v>
      </c>
      <c r="AU12" s="4">
        <v>221659</v>
      </c>
      <c r="AV12" s="4"/>
      <c r="AW12" s="4"/>
      <c r="AX12" s="4">
        <v>700437</v>
      </c>
      <c r="AY12" s="4">
        <v>1770252</v>
      </c>
      <c r="AZ12" s="4"/>
      <c r="BA12" s="8">
        <v>1770252</v>
      </c>
      <c r="BB12" s="4"/>
      <c r="BC12" s="4"/>
      <c r="BD12" s="4"/>
      <c r="BE12" s="4">
        <v>6696</v>
      </c>
      <c r="BF12" s="4">
        <v>395671</v>
      </c>
      <c r="BG12" s="4"/>
      <c r="BH12" s="4">
        <v>112427</v>
      </c>
      <c r="BI12" s="4"/>
      <c r="BJ12" s="4"/>
      <c r="BK12" s="4">
        <v>514794</v>
      </c>
      <c r="BL12" s="6">
        <v>2285046</v>
      </c>
      <c r="BM12" s="4">
        <v>257500</v>
      </c>
      <c r="BN12" s="4"/>
      <c r="BO12" s="4"/>
      <c r="BP12" s="4"/>
      <c r="BQ12" s="4"/>
      <c r="BR12" s="4"/>
      <c r="BS12" s="4">
        <v>128750</v>
      </c>
      <c r="BT12" s="4">
        <v>4456865</v>
      </c>
      <c r="BU12" s="4">
        <v>4843115</v>
      </c>
      <c r="BV12" s="4">
        <v>7128161</v>
      </c>
      <c r="BX12" s="32">
        <f t="shared" si="0"/>
        <v>3.2953313991454323</v>
      </c>
      <c r="BY12" s="33">
        <v>1</v>
      </c>
      <c r="CA12" s="56" t="s">
        <v>142</v>
      </c>
      <c r="CB12" s="57"/>
      <c r="CC12" s="13">
        <v>1</v>
      </c>
      <c r="CD12" s="14">
        <f t="shared" si="1"/>
        <v>5.5555555555555552E-2</v>
      </c>
      <c r="CL12" s="45">
        <f t="shared" si="4"/>
        <v>0.32056599170529398</v>
      </c>
      <c r="CM12" s="28">
        <v>1</v>
      </c>
      <c r="CO12" s="12">
        <v>90</v>
      </c>
      <c r="CP12" s="12">
        <v>99</v>
      </c>
      <c r="CQ12" s="13">
        <v>3</v>
      </c>
      <c r="CR12" s="14">
        <f t="shared" si="3"/>
        <v>0.16666666666666666</v>
      </c>
    </row>
    <row r="13" spans="2:99" x14ac:dyDescent="0.25">
      <c r="B13" s="4">
        <v>11</v>
      </c>
      <c r="C13" s="4" t="s">
        <v>72</v>
      </c>
      <c r="D13" s="4" t="s">
        <v>73</v>
      </c>
      <c r="E13" s="4">
        <v>900449577</v>
      </c>
      <c r="F13" s="4" t="s">
        <v>82</v>
      </c>
      <c r="G13" s="4" t="s">
        <v>120</v>
      </c>
      <c r="H13" s="4" t="s">
        <v>97</v>
      </c>
      <c r="I13" s="4" t="s">
        <v>74</v>
      </c>
      <c r="J13" s="4" t="s">
        <v>111</v>
      </c>
      <c r="K13" s="4" t="s">
        <v>90</v>
      </c>
      <c r="L13" s="4" t="s">
        <v>93</v>
      </c>
      <c r="M13" s="4" t="s">
        <v>76</v>
      </c>
      <c r="N13" s="4">
        <v>29235</v>
      </c>
      <c r="O13" s="4">
        <v>511457</v>
      </c>
      <c r="P13" s="4"/>
      <c r="Q13" s="4"/>
      <c r="R13" s="4"/>
      <c r="S13" s="4"/>
      <c r="T13" s="4"/>
      <c r="U13" s="4"/>
      <c r="V13" s="4"/>
      <c r="W13" s="4">
        <v>540692</v>
      </c>
      <c r="X13" s="4"/>
      <c r="Y13" s="8">
        <v>540692</v>
      </c>
      <c r="Z13" s="4">
        <v>9992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>
        <v>9992</v>
      </c>
      <c r="AO13" s="6">
        <v>550684</v>
      </c>
      <c r="AP13" s="4"/>
      <c r="AQ13" s="4"/>
      <c r="AR13" s="4"/>
      <c r="AS13" s="4"/>
      <c r="AT13" s="4">
        <v>34363</v>
      </c>
      <c r="AU13" s="4">
        <v>160931</v>
      </c>
      <c r="AV13" s="4">
        <v>160931</v>
      </c>
      <c r="AW13" s="4"/>
      <c r="AX13" s="4"/>
      <c r="AY13" s="4">
        <v>195294</v>
      </c>
      <c r="AZ13" s="4"/>
      <c r="BA13" s="8">
        <v>195294</v>
      </c>
      <c r="BB13" s="4"/>
      <c r="BC13" s="4"/>
      <c r="BD13" s="4"/>
      <c r="BE13" s="4">
        <v>210000</v>
      </c>
      <c r="BF13" s="4"/>
      <c r="BG13" s="4"/>
      <c r="BH13" s="4"/>
      <c r="BI13" s="4"/>
      <c r="BJ13" s="4"/>
      <c r="BK13" s="4">
        <v>210000</v>
      </c>
      <c r="BL13" s="6">
        <v>405294</v>
      </c>
      <c r="BM13" s="4">
        <v>50000</v>
      </c>
      <c r="BN13" s="4"/>
      <c r="BO13" s="4"/>
      <c r="BP13" s="4"/>
      <c r="BQ13" s="4"/>
      <c r="BR13" s="4"/>
      <c r="BS13" s="4">
        <v>22831</v>
      </c>
      <c r="BT13" s="4">
        <v>72559</v>
      </c>
      <c r="BU13" s="4">
        <v>145390</v>
      </c>
      <c r="BV13" s="4">
        <v>550684</v>
      </c>
      <c r="BX13" s="34">
        <f t="shared" si="0"/>
        <v>2.7686052822923388</v>
      </c>
      <c r="BY13" s="35">
        <v>1</v>
      </c>
      <c r="CA13" s="52" t="s">
        <v>143</v>
      </c>
      <c r="CB13" s="53"/>
      <c r="CC13" s="11">
        <f>SUM(CC3:CC12)</f>
        <v>18</v>
      </c>
      <c r="CD13" s="17">
        <f>SUM(CD3:CD12)</f>
        <v>1</v>
      </c>
      <c r="CL13" s="46">
        <f t="shared" si="4"/>
        <v>0.73598288673722134</v>
      </c>
      <c r="CM13" s="35">
        <v>1</v>
      </c>
      <c r="CO13" s="56" t="s">
        <v>147</v>
      </c>
      <c r="CP13" s="57"/>
      <c r="CQ13" s="13">
        <v>1</v>
      </c>
      <c r="CR13" s="14">
        <f t="shared" si="3"/>
        <v>5.5555555555555552E-2</v>
      </c>
    </row>
    <row r="14" spans="2:99" x14ac:dyDescent="0.25">
      <c r="B14" s="4">
        <v>12</v>
      </c>
      <c r="C14" s="4" t="s">
        <v>72</v>
      </c>
      <c r="D14" s="4" t="s">
        <v>73</v>
      </c>
      <c r="E14" s="4">
        <v>900491256</v>
      </c>
      <c r="F14" s="4" t="s">
        <v>82</v>
      </c>
      <c r="G14" s="4" t="s">
        <v>122</v>
      </c>
      <c r="H14" s="4" t="s">
        <v>97</v>
      </c>
      <c r="I14" s="4" t="s">
        <v>74</v>
      </c>
      <c r="J14" s="4" t="s">
        <v>123</v>
      </c>
      <c r="K14" s="4" t="s">
        <v>75</v>
      </c>
      <c r="L14" s="4" t="s">
        <v>75</v>
      </c>
      <c r="M14" s="4" t="s">
        <v>76</v>
      </c>
      <c r="N14" s="4">
        <v>11499203</v>
      </c>
      <c r="O14" s="4">
        <v>67462161</v>
      </c>
      <c r="P14" s="4"/>
      <c r="Q14" s="4">
        <v>34457382</v>
      </c>
      <c r="R14" s="4"/>
      <c r="S14" s="4"/>
      <c r="T14" s="4"/>
      <c r="U14" s="4">
        <v>140487</v>
      </c>
      <c r="V14" s="4"/>
      <c r="W14" s="4">
        <v>113559233</v>
      </c>
      <c r="X14" s="4"/>
      <c r="Y14" s="8">
        <v>113559233</v>
      </c>
      <c r="Z14" s="4">
        <v>1107525</v>
      </c>
      <c r="AA14" s="4"/>
      <c r="AB14" s="4"/>
      <c r="AC14" s="4"/>
      <c r="AD14" s="4"/>
      <c r="AE14" s="4"/>
      <c r="AF14" s="4"/>
      <c r="AG14" s="4"/>
      <c r="AH14" s="4"/>
      <c r="AI14" s="4">
        <v>1339050</v>
      </c>
      <c r="AJ14" s="4"/>
      <c r="AK14" s="4"/>
      <c r="AL14" s="4"/>
      <c r="AM14" s="4"/>
      <c r="AN14" s="4">
        <v>2446575</v>
      </c>
      <c r="AO14" s="6">
        <v>116005808</v>
      </c>
      <c r="AP14" s="4"/>
      <c r="AQ14" s="4">
        <v>6866582</v>
      </c>
      <c r="AR14" s="4">
        <v>6866582</v>
      </c>
      <c r="AS14" s="4">
        <v>35850536</v>
      </c>
      <c r="AT14" s="4">
        <v>8679265</v>
      </c>
      <c r="AU14" s="4"/>
      <c r="AV14" s="4"/>
      <c r="AW14" s="4"/>
      <c r="AX14" s="4">
        <v>5060596</v>
      </c>
      <c r="AY14" s="4">
        <v>56456979</v>
      </c>
      <c r="AZ14" s="4"/>
      <c r="BA14" s="8">
        <v>56456979</v>
      </c>
      <c r="BB14" s="4"/>
      <c r="BC14" s="4"/>
      <c r="BD14" s="4"/>
      <c r="BE14" s="4">
        <v>54036421</v>
      </c>
      <c r="BF14" s="4"/>
      <c r="BG14" s="4"/>
      <c r="BH14" s="4"/>
      <c r="BI14" s="4"/>
      <c r="BJ14" s="4"/>
      <c r="BK14" s="4">
        <v>54036421</v>
      </c>
      <c r="BL14" s="6">
        <v>110493400</v>
      </c>
      <c r="BM14" s="4">
        <v>148500</v>
      </c>
      <c r="BN14" s="4">
        <v>8485805</v>
      </c>
      <c r="BO14" s="4"/>
      <c r="BP14" s="4"/>
      <c r="BQ14" s="4"/>
      <c r="BR14" s="4"/>
      <c r="BS14" s="4">
        <v>8745</v>
      </c>
      <c r="BT14" s="4">
        <v>-3130642</v>
      </c>
      <c r="BU14" s="4">
        <v>5512408</v>
      </c>
      <c r="BV14" s="4">
        <v>116005808</v>
      </c>
      <c r="BX14" s="34">
        <f t="shared" si="0"/>
        <v>2.0114294992652724</v>
      </c>
      <c r="BY14" s="35">
        <v>2</v>
      </c>
      <c r="CL14" s="43">
        <f t="shared" si="4"/>
        <v>0.95248162057541119</v>
      </c>
      <c r="CM14" s="44">
        <v>2</v>
      </c>
      <c r="CO14" s="52" t="s">
        <v>143</v>
      </c>
      <c r="CP14" s="53"/>
      <c r="CQ14" s="11">
        <f>SUM(CQ3:CQ13)</f>
        <v>18</v>
      </c>
      <c r="CR14" s="20">
        <f>SUM(CR3:CR13)</f>
        <v>1</v>
      </c>
    </row>
    <row r="15" spans="2:99" x14ac:dyDescent="0.25">
      <c r="B15" s="4">
        <v>13</v>
      </c>
      <c r="C15" s="4" t="s">
        <v>72</v>
      </c>
      <c r="D15" s="4" t="s">
        <v>73</v>
      </c>
      <c r="E15" s="4">
        <v>900535097</v>
      </c>
      <c r="F15" s="4" t="s">
        <v>82</v>
      </c>
      <c r="G15" s="4" t="s">
        <v>124</v>
      </c>
      <c r="H15" s="4" t="s">
        <v>97</v>
      </c>
      <c r="I15" s="4" t="s">
        <v>74</v>
      </c>
      <c r="J15" s="4" t="s">
        <v>121</v>
      </c>
      <c r="K15" s="4" t="s">
        <v>84</v>
      </c>
      <c r="L15" s="4" t="s">
        <v>85</v>
      </c>
      <c r="M15" s="4" t="s">
        <v>76</v>
      </c>
      <c r="N15" s="4">
        <v>10000</v>
      </c>
      <c r="O15" s="4">
        <v>33153</v>
      </c>
      <c r="P15" s="4">
        <v>1639</v>
      </c>
      <c r="Q15" s="4"/>
      <c r="R15" s="4"/>
      <c r="S15" s="4"/>
      <c r="T15" s="4">
        <v>102425</v>
      </c>
      <c r="U15" s="4"/>
      <c r="V15" s="4"/>
      <c r="W15" s="4">
        <v>147217</v>
      </c>
      <c r="X15" s="4"/>
      <c r="Y15" s="8">
        <v>147217</v>
      </c>
      <c r="Z15" s="4">
        <v>2698812</v>
      </c>
      <c r="AA15" s="4"/>
      <c r="AB15" s="4"/>
      <c r="AC15" s="4"/>
      <c r="AD15" s="4"/>
      <c r="AE15" s="4"/>
      <c r="AF15" s="4"/>
      <c r="AG15" s="4">
        <v>5986559</v>
      </c>
      <c r="AH15" s="4"/>
      <c r="AI15" s="4"/>
      <c r="AJ15" s="4"/>
      <c r="AK15" s="4"/>
      <c r="AL15" s="4">
        <v>42700</v>
      </c>
      <c r="AM15" s="4"/>
      <c r="AN15" s="4">
        <v>8728071</v>
      </c>
      <c r="AO15" s="6">
        <v>8875288</v>
      </c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8"/>
      <c r="BB15" s="4"/>
      <c r="BC15" s="4"/>
      <c r="BD15" s="4"/>
      <c r="BE15" s="4">
        <v>3763541</v>
      </c>
      <c r="BF15" s="4"/>
      <c r="BG15" s="4"/>
      <c r="BH15" s="4"/>
      <c r="BI15" s="4"/>
      <c r="BJ15" s="4">
        <v>21961238</v>
      </c>
      <c r="BK15" s="4">
        <v>25724779</v>
      </c>
      <c r="BL15" s="6">
        <v>25724779</v>
      </c>
      <c r="BM15" s="4">
        <v>20000</v>
      </c>
      <c r="BN15" s="4"/>
      <c r="BO15" s="4"/>
      <c r="BP15" s="4"/>
      <c r="BQ15" s="4"/>
      <c r="BR15" s="4"/>
      <c r="BS15" s="4"/>
      <c r="BT15" s="4">
        <v>-16869491</v>
      </c>
      <c r="BU15" s="4">
        <v>-16849491</v>
      </c>
      <c r="BV15" s="4">
        <v>8875288</v>
      </c>
      <c r="BX15" s="36" t="e">
        <f t="shared" si="0"/>
        <v>#DIV/0!</v>
      </c>
      <c r="BY15" s="37">
        <v>1</v>
      </c>
      <c r="CA15" s="1" t="str">
        <f>CA3&amp;"-"&amp;CB3</f>
        <v>0-0,99</v>
      </c>
      <c r="CB15" s="1">
        <f>CC3</f>
        <v>1</v>
      </c>
      <c r="CL15" s="47">
        <f t="shared" si="4"/>
        <v>2.898472590410587</v>
      </c>
      <c r="CM15" s="8">
        <v>1</v>
      </c>
    </row>
    <row r="16" spans="2:99" x14ac:dyDescent="0.25">
      <c r="B16" s="4">
        <v>14</v>
      </c>
      <c r="C16" s="4" t="s">
        <v>72</v>
      </c>
      <c r="D16" s="4" t="s">
        <v>73</v>
      </c>
      <c r="E16" s="4">
        <v>900611082</v>
      </c>
      <c r="F16" s="4" t="s">
        <v>82</v>
      </c>
      <c r="G16" s="4" t="s">
        <v>125</v>
      </c>
      <c r="H16" s="4" t="s">
        <v>97</v>
      </c>
      <c r="I16" s="4" t="s">
        <v>74</v>
      </c>
      <c r="J16" s="4" t="s">
        <v>126</v>
      </c>
      <c r="K16" s="4" t="s">
        <v>105</v>
      </c>
      <c r="L16" s="4" t="s">
        <v>106</v>
      </c>
      <c r="M16" s="4" t="s">
        <v>76</v>
      </c>
      <c r="N16" s="4">
        <v>4684</v>
      </c>
      <c r="O16" s="4">
        <v>3011510</v>
      </c>
      <c r="P16" s="4"/>
      <c r="Q16" s="4">
        <v>137796</v>
      </c>
      <c r="R16" s="4"/>
      <c r="S16" s="4"/>
      <c r="T16" s="4"/>
      <c r="U16" s="4">
        <v>400000</v>
      </c>
      <c r="V16" s="4"/>
      <c r="W16" s="4">
        <v>3553990</v>
      </c>
      <c r="X16" s="4"/>
      <c r="Y16" s="8">
        <v>3553990</v>
      </c>
      <c r="Z16" s="4">
        <v>1307812</v>
      </c>
      <c r="AA16" s="4"/>
      <c r="AB16" s="4"/>
      <c r="AC16" s="4"/>
      <c r="AD16" s="4">
        <v>3541</v>
      </c>
      <c r="AE16" s="4"/>
      <c r="AF16" s="4"/>
      <c r="AG16" s="4"/>
      <c r="AH16" s="4"/>
      <c r="AI16" s="4"/>
      <c r="AJ16" s="4"/>
      <c r="AK16" s="4"/>
      <c r="AL16" s="4">
        <v>608999</v>
      </c>
      <c r="AM16" s="4"/>
      <c r="AN16" s="4">
        <v>1920352</v>
      </c>
      <c r="AO16" s="6">
        <v>5474342</v>
      </c>
      <c r="AP16" s="4"/>
      <c r="AQ16" s="4"/>
      <c r="AR16" s="4"/>
      <c r="AS16" s="4">
        <v>165289</v>
      </c>
      <c r="AT16" s="4">
        <v>93582</v>
      </c>
      <c r="AU16" s="4"/>
      <c r="AV16" s="4"/>
      <c r="AW16" s="4"/>
      <c r="AX16" s="4"/>
      <c r="AY16" s="4">
        <v>258871</v>
      </c>
      <c r="AZ16" s="4"/>
      <c r="BA16" s="8">
        <v>258871</v>
      </c>
      <c r="BB16" s="4"/>
      <c r="BC16" s="4">
        <v>122814</v>
      </c>
      <c r="BD16" s="4">
        <v>122814</v>
      </c>
      <c r="BE16" s="4">
        <v>1500</v>
      </c>
      <c r="BF16" s="4"/>
      <c r="BG16" s="4"/>
      <c r="BH16" s="4"/>
      <c r="BI16" s="4"/>
      <c r="BJ16" s="4"/>
      <c r="BK16" s="4">
        <v>124314</v>
      </c>
      <c r="BL16" s="6">
        <v>383185</v>
      </c>
      <c r="BM16" s="4">
        <v>636000</v>
      </c>
      <c r="BN16" s="4"/>
      <c r="BO16" s="4"/>
      <c r="BP16" s="4"/>
      <c r="BQ16" s="4"/>
      <c r="BR16" s="4">
        <v>668444</v>
      </c>
      <c r="BS16" s="4">
        <v>440160</v>
      </c>
      <c r="BT16" s="4">
        <v>3346553</v>
      </c>
      <c r="BU16" s="4">
        <v>5091157</v>
      </c>
      <c r="BV16" s="4">
        <v>5474342</v>
      </c>
      <c r="BX16" s="31">
        <f t="shared" si="0"/>
        <v>13.728807011986666</v>
      </c>
      <c r="BY16" s="8">
        <v>2</v>
      </c>
      <c r="CA16" s="1" t="str">
        <f t="shared" ref="CA16:CA22" si="5">CA4&amp;"-"&amp;CB4</f>
        <v>1-1,99</v>
      </c>
      <c r="CB16" s="1">
        <f t="shared" ref="CB16:CB24" si="6">CC4</f>
        <v>8</v>
      </c>
      <c r="CL16" s="48">
        <f t="shared" si="4"/>
        <v>6.9996540223464299E-2</v>
      </c>
      <c r="CM16" s="49">
        <v>1</v>
      </c>
    </row>
    <row r="17" spans="2:94" x14ac:dyDescent="0.25">
      <c r="B17" s="4">
        <v>15</v>
      </c>
      <c r="C17" s="4" t="s">
        <v>72</v>
      </c>
      <c r="D17" s="4" t="s">
        <v>73</v>
      </c>
      <c r="E17" s="4">
        <v>900756015</v>
      </c>
      <c r="F17" s="4" t="s">
        <v>82</v>
      </c>
      <c r="G17" s="4" t="s">
        <v>127</v>
      </c>
      <c r="H17" s="4" t="s">
        <v>97</v>
      </c>
      <c r="I17" s="4" t="s">
        <v>74</v>
      </c>
      <c r="J17" s="4" t="s">
        <v>128</v>
      </c>
      <c r="K17" s="4" t="s">
        <v>84</v>
      </c>
      <c r="L17" s="4" t="s">
        <v>89</v>
      </c>
      <c r="M17" s="4" t="s">
        <v>76</v>
      </c>
      <c r="N17" s="4">
        <v>96298</v>
      </c>
      <c r="O17" s="4">
        <v>1609064</v>
      </c>
      <c r="P17" s="4"/>
      <c r="Q17" s="4">
        <v>101656</v>
      </c>
      <c r="R17" s="4"/>
      <c r="S17" s="4"/>
      <c r="T17" s="4"/>
      <c r="U17" s="4"/>
      <c r="V17" s="4"/>
      <c r="W17" s="4">
        <v>1807018</v>
      </c>
      <c r="X17" s="4"/>
      <c r="Y17" s="8">
        <v>1807018</v>
      </c>
      <c r="Z17" s="4">
        <v>246103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>
        <v>246103</v>
      </c>
      <c r="AO17" s="6">
        <v>2053121</v>
      </c>
      <c r="AP17" s="4">
        <v>532350</v>
      </c>
      <c r="AQ17" s="4"/>
      <c r="AR17" s="4">
        <v>532350</v>
      </c>
      <c r="AS17" s="4">
        <v>290426</v>
      </c>
      <c r="AT17" s="4">
        <v>20304</v>
      </c>
      <c r="AU17" s="4"/>
      <c r="AV17" s="4"/>
      <c r="AW17" s="4"/>
      <c r="AX17" s="4">
        <v>32047</v>
      </c>
      <c r="AY17" s="4">
        <v>875127</v>
      </c>
      <c r="AZ17" s="4"/>
      <c r="BA17" s="8">
        <v>875127</v>
      </c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6">
        <v>875127</v>
      </c>
      <c r="BM17" s="4">
        <v>185000</v>
      </c>
      <c r="BN17" s="4"/>
      <c r="BO17" s="4"/>
      <c r="BP17" s="4"/>
      <c r="BQ17" s="4"/>
      <c r="BR17" s="4"/>
      <c r="BS17" s="4">
        <v>40733</v>
      </c>
      <c r="BT17" s="4">
        <v>952261</v>
      </c>
      <c r="BU17" s="4">
        <v>1177994</v>
      </c>
      <c r="BV17" s="4">
        <v>2053121</v>
      </c>
      <c r="BX17" s="34">
        <f t="shared" si="0"/>
        <v>2.0648637283502853</v>
      </c>
      <c r="BY17" s="35">
        <v>3</v>
      </c>
      <c r="CA17" s="1" t="str">
        <f t="shared" si="5"/>
        <v>2-2,99</v>
      </c>
      <c r="CB17" s="1">
        <f t="shared" si="6"/>
        <v>3</v>
      </c>
      <c r="CL17" s="41">
        <f t="shared" si="4"/>
        <v>0.42624229161359706</v>
      </c>
      <c r="CM17" s="24">
        <v>2</v>
      </c>
      <c r="CO17" s="1" t="str">
        <f>CO3&amp;"-"&amp;CP3</f>
        <v>0-0,9</v>
      </c>
      <c r="CP17" s="1">
        <f>CQ3</f>
        <v>1</v>
      </c>
    </row>
    <row r="18" spans="2:94" x14ac:dyDescent="0.25">
      <c r="B18" s="4">
        <v>16</v>
      </c>
      <c r="C18" s="4" t="s">
        <v>72</v>
      </c>
      <c r="D18" s="4" t="s">
        <v>73</v>
      </c>
      <c r="E18" s="4">
        <v>900814587</v>
      </c>
      <c r="F18" s="4" t="s">
        <v>82</v>
      </c>
      <c r="G18" s="4" t="s">
        <v>129</v>
      </c>
      <c r="H18" s="4" t="s">
        <v>97</v>
      </c>
      <c r="I18" s="4" t="s">
        <v>74</v>
      </c>
      <c r="J18" s="4" t="s">
        <v>130</v>
      </c>
      <c r="K18" s="4" t="s">
        <v>84</v>
      </c>
      <c r="L18" s="4" t="s">
        <v>89</v>
      </c>
      <c r="M18" s="4" t="s">
        <v>76</v>
      </c>
      <c r="N18" s="4">
        <v>28216</v>
      </c>
      <c r="O18" s="4">
        <v>9312525</v>
      </c>
      <c r="P18" s="4"/>
      <c r="Q18" s="4">
        <v>194133</v>
      </c>
      <c r="R18" s="4"/>
      <c r="S18" s="4"/>
      <c r="T18" s="4"/>
      <c r="U18" s="4"/>
      <c r="V18" s="4"/>
      <c r="W18" s="4">
        <v>9534874</v>
      </c>
      <c r="X18" s="4"/>
      <c r="Y18" s="8">
        <v>9534874</v>
      </c>
      <c r="Z18" s="4">
        <v>1031849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>
        <v>1031849</v>
      </c>
      <c r="AO18" s="6">
        <v>10566723</v>
      </c>
      <c r="AP18" s="4">
        <v>8346563</v>
      </c>
      <c r="AQ18" s="4"/>
      <c r="AR18" s="4">
        <v>8346563</v>
      </c>
      <c r="AS18" s="4">
        <v>35856</v>
      </c>
      <c r="AT18" s="4">
        <v>508556</v>
      </c>
      <c r="AU18" s="4">
        <v>553935</v>
      </c>
      <c r="AV18" s="4">
        <v>553935</v>
      </c>
      <c r="AW18" s="4"/>
      <c r="AX18" s="4"/>
      <c r="AY18" s="4">
        <v>9444910</v>
      </c>
      <c r="AZ18" s="4"/>
      <c r="BA18" s="8">
        <v>9444910</v>
      </c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6">
        <v>9444910</v>
      </c>
      <c r="BM18" s="4">
        <v>194000</v>
      </c>
      <c r="BN18" s="4"/>
      <c r="BO18" s="4"/>
      <c r="BP18" s="4"/>
      <c r="BQ18" s="4"/>
      <c r="BR18" s="4"/>
      <c r="BS18" s="4"/>
      <c r="BT18" s="4">
        <v>927813</v>
      </c>
      <c r="BU18" s="4">
        <v>1121813</v>
      </c>
      <c r="BV18" s="4">
        <v>10566723</v>
      </c>
      <c r="BX18" s="23">
        <f t="shared" si="0"/>
        <v>1.0095251304670982</v>
      </c>
      <c r="BY18" s="24">
        <v>6</v>
      </c>
      <c r="CA18" s="1" t="str">
        <f t="shared" si="5"/>
        <v>3-3,99</v>
      </c>
      <c r="CB18" s="1">
        <f t="shared" si="6"/>
        <v>1</v>
      </c>
      <c r="CL18" s="50">
        <f t="shared" si="4"/>
        <v>0.89383529784967397</v>
      </c>
      <c r="CM18" s="51">
        <v>1</v>
      </c>
      <c r="CO18" s="1" t="str">
        <f t="shared" ref="CO18:CO26" si="7">CO4&amp;"-"&amp;CP4</f>
        <v>10-19</v>
      </c>
      <c r="CP18" s="1">
        <f t="shared" ref="CP18:CP27" si="8">CQ4</f>
        <v>0</v>
      </c>
    </row>
    <row r="19" spans="2:94" x14ac:dyDescent="0.25">
      <c r="B19" s="4">
        <v>17</v>
      </c>
      <c r="C19" s="4" t="s">
        <v>72</v>
      </c>
      <c r="D19" s="4" t="s">
        <v>73</v>
      </c>
      <c r="E19" s="4">
        <v>900864596</v>
      </c>
      <c r="F19" s="4" t="s">
        <v>82</v>
      </c>
      <c r="G19" s="4" t="s">
        <v>131</v>
      </c>
      <c r="H19" s="4" t="s">
        <v>97</v>
      </c>
      <c r="I19" s="4" t="s">
        <v>74</v>
      </c>
      <c r="J19" s="4" t="s">
        <v>132</v>
      </c>
      <c r="K19" s="4" t="s">
        <v>84</v>
      </c>
      <c r="L19" s="4" t="s">
        <v>87</v>
      </c>
      <c r="M19" s="4" t="s">
        <v>76</v>
      </c>
      <c r="N19" s="4">
        <v>74572</v>
      </c>
      <c r="O19" s="4">
        <v>5934422</v>
      </c>
      <c r="P19" s="4"/>
      <c r="Q19" s="4">
        <v>121112</v>
      </c>
      <c r="R19" s="4"/>
      <c r="S19" s="4"/>
      <c r="T19" s="4"/>
      <c r="U19" s="4"/>
      <c r="V19" s="4"/>
      <c r="W19" s="4">
        <v>6130106</v>
      </c>
      <c r="X19" s="4"/>
      <c r="Y19" s="8">
        <v>6130106</v>
      </c>
      <c r="Z19" s="4">
        <v>692727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>
        <v>645747</v>
      </c>
      <c r="AL19" s="4"/>
      <c r="AM19" s="4"/>
      <c r="AN19" s="4">
        <v>1338474</v>
      </c>
      <c r="AO19" s="6">
        <v>7468580</v>
      </c>
      <c r="AP19" s="4">
        <v>4334681</v>
      </c>
      <c r="AQ19" s="4"/>
      <c r="AR19" s="4">
        <v>4334681</v>
      </c>
      <c r="AS19" s="4">
        <v>358795</v>
      </c>
      <c r="AT19" s="4">
        <v>405564</v>
      </c>
      <c r="AU19" s="4">
        <v>1018833</v>
      </c>
      <c r="AV19" s="4">
        <v>1018833</v>
      </c>
      <c r="AW19" s="4"/>
      <c r="AX19" s="4">
        <v>22000</v>
      </c>
      <c r="AY19" s="4">
        <v>6139873</v>
      </c>
      <c r="AZ19" s="4"/>
      <c r="BA19" s="8">
        <v>6139873</v>
      </c>
      <c r="BB19" s="4">
        <v>645747</v>
      </c>
      <c r="BC19" s="4"/>
      <c r="BD19" s="4">
        <v>645747</v>
      </c>
      <c r="BE19" s="4"/>
      <c r="BF19" s="4"/>
      <c r="BG19" s="4"/>
      <c r="BH19" s="4"/>
      <c r="BI19" s="4"/>
      <c r="BJ19" s="4"/>
      <c r="BK19" s="4">
        <v>645747</v>
      </c>
      <c r="BL19" s="6">
        <v>6785620</v>
      </c>
      <c r="BM19" s="4">
        <v>194000</v>
      </c>
      <c r="BN19" s="4"/>
      <c r="BO19" s="4"/>
      <c r="BP19" s="4"/>
      <c r="BQ19" s="4"/>
      <c r="BR19" s="4"/>
      <c r="BS19" s="4"/>
      <c r="BT19" s="4">
        <v>488960</v>
      </c>
      <c r="BU19" s="4">
        <v>682960</v>
      </c>
      <c r="BV19" s="4">
        <v>7468580</v>
      </c>
      <c r="BX19" s="23">
        <f t="shared" si="0"/>
        <v>0.99840925048449702</v>
      </c>
      <c r="BY19" s="24">
        <v>7</v>
      </c>
      <c r="CA19" s="1" t="str">
        <f t="shared" si="5"/>
        <v>4-4,99</v>
      </c>
      <c r="CB19" s="1">
        <f t="shared" si="6"/>
        <v>0</v>
      </c>
      <c r="CL19" s="43">
        <f t="shared" si="4"/>
        <v>0.90855557549092336</v>
      </c>
      <c r="CM19" s="44">
        <v>3</v>
      </c>
      <c r="CO19" s="1" t="str">
        <f t="shared" si="7"/>
        <v>20-29</v>
      </c>
      <c r="CP19" s="1">
        <f t="shared" si="8"/>
        <v>3</v>
      </c>
    </row>
    <row r="20" spans="2:94" x14ac:dyDescent="0.25">
      <c r="B20" s="4">
        <v>18</v>
      </c>
      <c r="C20" s="4" t="s">
        <v>72</v>
      </c>
      <c r="D20" s="4" t="s">
        <v>73</v>
      </c>
      <c r="E20" s="4">
        <v>901161364</v>
      </c>
      <c r="F20" s="4" t="s">
        <v>82</v>
      </c>
      <c r="G20" s="4" t="s">
        <v>133</v>
      </c>
      <c r="H20" s="4" t="s">
        <v>97</v>
      </c>
      <c r="I20" s="4" t="s">
        <v>74</v>
      </c>
      <c r="J20" s="4" t="s">
        <v>134</v>
      </c>
      <c r="K20" s="4" t="s">
        <v>78</v>
      </c>
      <c r="L20" s="4" t="s">
        <v>79</v>
      </c>
      <c r="M20" s="4" t="s">
        <v>76</v>
      </c>
      <c r="N20" s="4">
        <v>1784822</v>
      </c>
      <c r="O20" s="4">
        <v>5432661</v>
      </c>
      <c r="P20" s="4"/>
      <c r="Q20" s="4"/>
      <c r="R20" s="4"/>
      <c r="S20" s="4"/>
      <c r="T20" s="4"/>
      <c r="U20" s="4"/>
      <c r="V20" s="4"/>
      <c r="W20" s="4">
        <v>7217483</v>
      </c>
      <c r="X20" s="4"/>
      <c r="Y20" s="8">
        <v>7217483</v>
      </c>
      <c r="Z20" s="4">
        <v>1854746</v>
      </c>
      <c r="AA20" s="4"/>
      <c r="AB20" s="4"/>
      <c r="AC20" s="4"/>
      <c r="AD20" s="4">
        <v>501217</v>
      </c>
      <c r="AE20" s="4"/>
      <c r="AF20" s="4"/>
      <c r="AG20" s="4"/>
      <c r="AH20" s="4"/>
      <c r="AI20" s="4"/>
      <c r="AJ20" s="4"/>
      <c r="AK20" s="4"/>
      <c r="AL20" s="4"/>
      <c r="AM20" s="4"/>
      <c r="AN20" s="4">
        <v>2355963</v>
      </c>
      <c r="AO20" s="6">
        <v>9573446</v>
      </c>
      <c r="AP20" s="4"/>
      <c r="AQ20" s="4"/>
      <c r="AR20" s="4"/>
      <c r="AS20" s="4">
        <v>6833536</v>
      </c>
      <c r="AT20" s="4"/>
      <c r="AU20" s="4"/>
      <c r="AV20" s="4"/>
      <c r="AW20" s="4"/>
      <c r="AX20" s="4"/>
      <c r="AY20" s="4">
        <v>6833536</v>
      </c>
      <c r="AZ20" s="4"/>
      <c r="BA20" s="8">
        <v>6833536</v>
      </c>
      <c r="BB20" s="4"/>
      <c r="BC20" s="4"/>
      <c r="BD20" s="4"/>
      <c r="BE20" s="4">
        <v>346885</v>
      </c>
      <c r="BF20" s="4"/>
      <c r="BG20" s="4"/>
      <c r="BH20" s="4"/>
      <c r="BI20" s="4"/>
      <c r="BJ20" s="4"/>
      <c r="BK20" s="4">
        <v>346885</v>
      </c>
      <c r="BL20" s="6">
        <v>7180421</v>
      </c>
      <c r="BM20" s="4">
        <v>480000</v>
      </c>
      <c r="BN20" s="4"/>
      <c r="BO20" s="4"/>
      <c r="BP20" s="4"/>
      <c r="BQ20" s="4"/>
      <c r="BR20" s="4"/>
      <c r="BS20" s="4"/>
      <c r="BT20" s="4">
        <v>1913025</v>
      </c>
      <c r="BU20" s="4">
        <v>2393025</v>
      </c>
      <c r="BV20" s="4">
        <v>9573446</v>
      </c>
      <c r="BX20" s="23">
        <f t="shared" si="0"/>
        <v>1.0561856994680352</v>
      </c>
      <c r="BY20" s="24">
        <v>8</v>
      </c>
      <c r="CA20" s="1" t="str">
        <f t="shared" si="5"/>
        <v>5-5,99</v>
      </c>
      <c r="CB20" s="1">
        <f t="shared" si="6"/>
        <v>1</v>
      </c>
      <c r="CL20" s="46">
        <f t="shared" si="4"/>
        <v>0.75003514930778326</v>
      </c>
      <c r="CM20" s="35">
        <v>2</v>
      </c>
      <c r="CO20" s="1" t="str">
        <f t="shared" si="7"/>
        <v>30-39</v>
      </c>
      <c r="CP20" s="1">
        <f t="shared" si="8"/>
        <v>1</v>
      </c>
    </row>
    <row r="21" spans="2:94" x14ac:dyDescent="0.25">
      <c r="CA21" s="1" t="str">
        <f t="shared" si="5"/>
        <v>6-6,99</v>
      </c>
      <c r="CB21" s="1">
        <f t="shared" si="6"/>
        <v>1</v>
      </c>
      <c r="CO21" s="1" t="str">
        <f t="shared" si="7"/>
        <v>40-49</v>
      </c>
      <c r="CP21" s="1">
        <f t="shared" si="8"/>
        <v>2</v>
      </c>
    </row>
    <row r="22" spans="2:94" x14ac:dyDescent="0.25">
      <c r="CA22" s="1" t="str">
        <f t="shared" si="5"/>
        <v>7-7,99</v>
      </c>
      <c r="CB22" s="1">
        <f t="shared" si="6"/>
        <v>0</v>
      </c>
      <c r="CO22" s="1" t="str">
        <f t="shared" si="7"/>
        <v>50-59</v>
      </c>
      <c r="CP22" s="1">
        <f t="shared" si="8"/>
        <v>0</v>
      </c>
    </row>
    <row r="23" spans="2:94" x14ac:dyDescent="0.25">
      <c r="CA23" s="1" t="str">
        <f>CA11</f>
        <v>Mayor a 8</v>
      </c>
      <c r="CB23" s="1">
        <f>CC11</f>
        <v>2</v>
      </c>
      <c r="CO23" s="1" t="str">
        <f t="shared" si="7"/>
        <v>60-69</v>
      </c>
      <c r="CP23" s="1">
        <f t="shared" si="8"/>
        <v>4</v>
      </c>
    </row>
    <row r="24" spans="2:94" x14ac:dyDescent="0.25">
      <c r="CA24" s="1" t="str">
        <f>CA12</f>
        <v xml:space="preserve">Sin determinar </v>
      </c>
      <c r="CB24" s="1">
        <f t="shared" si="6"/>
        <v>1</v>
      </c>
      <c r="CO24" s="1" t="str">
        <f t="shared" si="7"/>
        <v>70-79</v>
      </c>
      <c r="CP24" s="1">
        <f t="shared" si="8"/>
        <v>2</v>
      </c>
    </row>
    <row r="25" spans="2:94" x14ac:dyDescent="0.25">
      <c r="CO25" s="1" t="str">
        <f t="shared" si="7"/>
        <v>80-89</v>
      </c>
      <c r="CP25" s="1">
        <f t="shared" si="8"/>
        <v>1</v>
      </c>
    </row>
    <row r="26" spans="2:94" x14ac:dyDescent="0.25">
      <c r="CO26" s="1" t="str">
        <f t="shared" si="7"/>
        <v>90-99</v>
      </c>
      <c r="CP26" s="1">
        <f t="shared" si="8"/>
        <v>3</v>
      </c>
    </row>
    <row r="27" spans="2:94" x14ac:dyDescent="0.25">
      <c r="CO27" s="1" t="str">
        <f>CO13</f>
        <v>Mayor a 100</v>
      </c>
      <c r="CP27" s="1">
        <f t="shared" si="8"/>
        <v>1</v>
      </c>
    </row>
  </sheetData>
  <mergeCells count="7">
    <mergeCell ref="CO14:CP14"/>
    <mergeCell ref="CA2:CB2"/>
    <mergeCell ref="CA11:CB11"/>
    <mergeCell ref="CA12:CB12"/>
    <mergeCell ref="CA13:CB13"/>
    <mergeCell ref="CO2:CP2"/>
    <mergeCell ref="CO13:CP13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SECRETARIA-GERENCIA2</cp:lastModifiedBy>
  <cp:lastPrinted>2026-01-06T21:07:09Z</cp:lastPrinted>
  <dcterms:created xsi:type="dcterms:W3CDTF">2025-12-27T10:35:18Z</dcterms:created>
  <dcterms:modified xsi:type="dcterms:W3CDTF">2026-01-06T21:07:57Z</dcterms:modified>
</cp:coreProperties>
</file>