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EMAB PROFESIONAL PROYECTOS\3. PLANES INSTITUCIONALES\1. PLAN DE ACCIÓN\EMAB\2025\1. FORMULACIÓN\"/>
    </mc:Choice>
  </mc:AlternateContent>
  <xr:revisionPtr revIDLastSave="0" documentId="8_{7E0BE5F5-5CD1-4AD5-8F38-1D446ECDDEC7}" xr6:coauthVersionLast="47" xr6:coauthVersionMax="47" xr10:uidLastSave="{00000000-0000-0000-0000-000000000000}"/>
  <bookViews>
    <workbookView xWindow="-120" yWindow="-120" windowWidth="29040" windowHeight="15840" xr2:uid="{695C495F-DC9D-43DB-9260-3F6D84D4DFE4}"/>
  </bookViews>
  <sheets>
    <sheet name="Plan de accion insitucional" sheetId="1" r:id="rId1"/>
  </sheets>
  <externalReferences>
    <externalReference r:id="rId2"/>
  </externalReferences>
  <definedNames>
    <definedName name="_xlnm._FilterDatabase" localSheetId="0" hidden="1">'Plan de accion insitucional'!$B$7:$R$111</definedName>
    <definedName name="_xlnm.Print_Area" localSheetId="0">'Plan de accion insitucional'!$B$1:$R$110</definedName>
    <definedName name="_xlnm.Print_Titles" localSheetId="0">'Plan de accion insitucional'!$1:$7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10" i="1" l="1"/>
  <c r="AL110" i="1"/>
  <c r="AK110" i="1"/>
  <c r="AF110" i="1"/>
  <c r="AE110" i="1"/>
  <c r="AD110" i="1"/>
  <c r="Y110" i="1"/>
  <c r="X110" i="1"/>
  <c r="W110" i="1"/>
  <c r="R110" i="1"/>
  <c r="Q110" i="1"/>
  <c r="AM109" i="1"/>
  <c r="AL109" i="1"/>
  <c r="AK109" i="1"/>
  <c r="AF109" i="1"/>
  <c r="AE109" i="1"/>
  <c r="AD109" i="1"/>
  <c r="Y109" i="1"/>
  <c r="X109" i="1"/>
  <c r="W109" i="1"/>
  <c r="R109" i="1"/>
  <c r="Q109" i="1"/>
  <c r="AM108" i="1"/>
  <c r="AL108" i="1"/>
  <c r="AK108" i="1"/>
  <c r="AF108" i="1"/>
  <c r="AE108" i="1"/>
  <c r="AD108" i="1"/>
  <c r="W108" i="1"/>
  <c r="R108" i="1"/>
  <c r="Q108" i="1"/>
  <c r="P108" i="1"/>
  <c r="O108" i="1"/>
  <c r="N108" i="1"/>
  <c r="M108" i="1"/>
  <c r="AM107" i="1"/>
  <c r="AL107" i="1"/>
  <c r="AK107" i="1"/>
  <c r="AF107" i="1"/>
  <c r="AE107" i="1"/>
  <c r="AD107" i="1"/>
  <c r="Y107" i="1"/>
  <c r="X107" i="1"/>
  <c r="W107" i="1"/>
  <c r="R107" i="1"/>
  <c r="Q107" i="1"/>
  <c r="AM106" i="1"/>
  <c r="AL106" i="1"/>
  <c r="AK106" i="1"/>
  <c r="AD106" i="1"/>
  <c r="W106" i="1"/>
  <c r="R106" i="1"/>
  <c r="Q106" i="1"/>
  <c r="AK105" i="1"/>
  <c r="AD105" i="1"/>
  <c r="W105" i="1"/>
  <c r="R105" i="1"/>
  <c r="Q105" i="1"/>
  <c r="AK104" i="1"/>
  <c r="AD104" i="1"/>
  <c r="W104" i="1"/>
  <c r="R104" i="1"/>
  <c r="Q104" i="1"/>
  <c r="AM103" i="1"/>
  <c r="AL103" i="1"/>
  <c r="AK103" i="1"/>
  <c r="AJ103" i="1"/>
  <c r="AI103" i="1"/>
  <c r="AH103" i="1"/>
  <c r="AG103" i="1"/>
  <c r="AD103" i="1"/>
  <c r="AC103" i="1"/>
  <c r="AA103" i="1"/>
  <c r="Z103" i="1"/>
  <c r="W103" i="1"/>
  <c r="V103" i="1"/>
  <c r="T103" i="1"/>
  <c r="S103" i="1"/>
  <c r="R103" i="1"/>
  <c r="Q103" i="1"/>
  <c r="P103" i="1"/>
  <c r="O103" i="1"/>
  <c r="N103" i="1"/>
  <c r="M103" i="1"/>
  <c r="AM102" i="1"/>
  <c r="AL102" i="1"/>
  <c r="AK102" i="1"/>
  <c r="AF102" i="1"/>
  <c r="AE102" i="1"/>
  <c r="AD102" i="1"/>
  <c r="Y102" i="1"/>
  <c r="X102" i="1"/>
  <c r="W102" i="1"/>
  <c r="R102" i="1"/>
  <c r="Q102" i="1"/>
  <c r="AM101" i="1"/>
  <c r="AL101" i="1"/>
  <c r="AK101" i="1"/>
  <c r="AH101" i="1"/>
  <c r="AI101" i="1" s="1"/>
  <c r="AG101" i="1"/>
  <c r="AF101" i="1"/>
  <c r="AE101" i="1"/>
  <c r="AD101" i="1"/>
  <c r="AC101" i="1"/>
  <c r="AA101" i="1"/>
  <c r="Z101" i="1"/>
  <c r="Y101" i="1"/>
  <c r="X101" i="1"/>
  <c r="W101" i="1"/>
  <c r="T101" i="1"/>
  <c r="S101" i="1"/>
  <c r="V101" i="1" s="1"/>
  <c r="R101" i="1"/>
  <c r="Q101" i="1"/>
  <c r="P101" i="1"/>
  <c r="O101" i="1"/>
  <c r="N101" i="1"/>
  <c r="M101" i="1"/>
  <c r="AH100" i="1"/>
  <c r="AG100" i="1"/>
  <c r="AA100" i="1"/>
  <c r="Z100" i="1"/>
  <c r="T100" i="1"/>
  <c r="S100" i="1"/>
  <c r="O100" i="1"/>
  <c r="N100" i="1"/>
  <c r="M100" i="1"/>
  <c r="AH99" i="1"/>
  <c r="AG99" i="1"/>
  <c r="AA99" i="1"/>
  <c r="Z99" i="1"/>
  <c r="T99" i="1"/>
  <c r="S99" i="1"/>
  <c r="O99" i="1"/>
  <c r="N99" i="1"/>
  <c r="M99" i="1"/>
  <c r="AH98" i="1"/>
  <c r="AG98" i="1"/>
  <c r="AA98" i="1"/>
  <c r="Z98" i="1"/>
  <c r="T98" i="1"/>
  <c r="S98" i="1"/>
  <c r="O98" i="1"/>
  <c r="N98" i="1"/>
  <c r="M98" i="1"/>
  <c r="AH97" i="1"/>
  <c r="AG97" i="1"/>
  <c r="AA97" i="1"/>
  <c r="Z97" i="1"/>
  <c r="T97" i="1"/>
  <c r="S97" i="1"/>
  <c r="O97" i="1"/>
  <c r="N97" i="1"/>
  <c r="M97" i="1"/>
  <c r="AH96" i="1"/>
  <c r="AG96" i="1"/>
  <c r="AA96" i="1"/>
  <c r="Z96" i="1"/>
  <c r="T96" i="1"/>
  <c r="S96" i="1"/>
  <c r="O96" i="1"/>
  <c r="N96" i="1"/>
  <c r="M96" i="1"/>
  <c r="AH95" i="1"/>
  <c r="AG95" i="1"/>
  <c r="AA95" i="1"/>
  <c r="Z95" i="1"/>
  <c r="T95" i="1"/>
  <c r="S95" i="1"/>
  <c r="O95" i="1"/>
  <c r="N95" i="1"/>
  <c r="M95" i="1"/>
  <c r="AH94" i="1"/>
  <c r="AG94" i="1"/>
  <c r="AA94" i="1"/>
  <c r="Z94" i="1"/>
  <c r="T94" i="1"/>
  <c r="S94" i="1"/>
  <c r="O94" i="1"/>
  <c r="N94" i="1"/>
  <c r="M94" i="1"/>
  <c r="AH93" i="1"/>
  <c r="AG93" i="1"/>
  <c r="AA93" i="1"/>
  <c r="Z93" i="1"/>
  <c r="T93" i="1"/>
  <c r="S93" i="1"/>
  <c r="O93" i="1"/>
  <c r="N93" i="1"/>
  <c r="M93" i="1"/>
  <c r="AH92" i="1"/>
  <c r="AG92" i="1"/>
  <c r="AA92" i="1"/>
  <c r="Z92" i="1"/>
  <c r="T92" i="1"/>
  <c r="S92" i="1"/>
  <c r="O92" i="1"/>
  <c r="N92" i="1"/>
  <c r="M92" i="1"/>
  <c r="AH91" i="1"/>
  <c r="AG91" i="1"/>
  <c r="AA91" i="1"/>
  <c r="Z91" i="1"/>
  <c r="T91" i="1"/>
  <c r="S91" i="1"/>
  <c r="O91" i="1"/>
  <c r="N91" i="1"/>
  <c r="M91" i="1"/>
  <c r="AH90" i="1"/>
  <c r="AG90" i="1"/>
  <c r="AA90" i="1"/>
  <c r="Z90" i="1"/>
  <c r="T90" i="1"/>
  <c r="S90" i="1"/>
  <c r="O90" i="1"/>
  <c r="N90" i="1"/>
  <c r="M90" i="1"/>
  <c r="AH89" i="1"/>
  <c r="AG89" i="1"/>
  <c r="AA89" i="1"/>
  <c r="Z89" i="1"/>
  <c r="T89" i="1"/>
  <c r="S89" i="1"/>
  <c r="O89" i="1"/>
  <c r="N89" i="1"/>
  <c r="M89" i="1"/>
  <c r="AH88" i="1"/>
  <c r="AG88" i="1"/>
  <c r="AA88" i="1"/>
  <c r="Z88" i="1"/>
  <c r="T88" i="1"/>
  <c r="S88" i="1"/>
  <c r="O88" i="1"/>
  <c r="N88" i="1"/>
  <c r="M88" i="1"/>
  <c r="AH87" i="1"/>
  <c r="AG87" i="1"/>
  <c r="AA87" i="1"/>
  <c r="Z87" i="1"/>
  <c r="T87" i="1"/>
  <c r="S87" i="1"/>
  <c r="O87" i="1"/>
  <c r="N87" i="1"/>
  <c r="M87" i="1"/>
  <c r="AK86" i="1"/>
  <c r="AH86" i="1"/>
  <c r="AG86" i="1"/>
  <c r="AD86" i="1"/>
  <c r="AA86" i="1"/>
  <c r="Z86" i="1"/>
  <c r="W86" i="1"/>
  <c r="T86" i="1"/>
  <c r="S86" i="1"/>
  <c r="R86" i="1"/>
  <c r="Q86" i="1"/>
  <c r="O86" i="1"/>
  <c r="N86" i="1"/>
  <c r="M86" i="1"/>
  <c r="O85" i="1"/>
  <c r="N85" i="1"/>
  <c r="M85" i="1"/>
  <c r="AH84" i="1"/>
  <c r="AG84" i="1"/>
  <c r="AA84" i="1"/>
  <c r="Z84" i="1"/>
  <c r="T84" i="1"/>
  <c r="S84" i="1"/>
  <c r="O84" i="1"/>
  <c r="N84" i="1"/>
  <c r="M84" i="1"/>
  <c r="AH83" i="1"/>
  <c r="AG83" i="1"/>
  <c r="AA83" i="1"/>
  <c r="Z83" i="1"/>
  <c r="T83" i="1"/>
  <c r="S83" i="1"/>
  <c r="O83" i="1"/>
  <c r="N83" i="1"/>
  <c r="M83" i="1"/>
  <c r="AH82" i="1"/>
  <c r="AG82" i="1"/>
  <c r="AA82" i="1"/>
  <c r="Z82" i="1"/>
  <c r="T82" i="1"/>
  <c r="S82" i="1"/>
  <c r="O82" i="1"/>
  <c r="N82" i="1"/>
  <c r="M82" i="1"/>
  <c r="AH81" i="1"/>
  <c r="AG81" i="1"/>
  <c r="AA81" i="1"/>
  <c r="Z81" i="1"/>
  <c r="T81" i="1"/>
  <c r="S81" i="1"/>
  <c r="O81" i="1"/>
  <c r="N81" i="1"/>
  <c r="M81" i="1"/>
  <c r="AH80" i="1"/>
  <c r="AG80" i="1"/>
  <c r="AA80" i="1"/>
  <c r="Z80" i="1"/>
  <c r="T80" i="1"/>
  <c r="S80" i="1"/>
  <c r="O80" i="1"/>
  <c r="N80" i="1"/>
  <c r="M80" i="1"/>
  <c r="AH79" i="1"/>
  <c r="AG79" i="1"/>
  <c r="AA79" i="1"/>
  <c r="Z79" i="1"/>
  <c r="T79" i="1"/>
  <c r="S79" i="1"/>
  <c r="O79" i="1"/>
  <c r="N79" i="1"/>
  <c r="M79" i="1"/>
  <c r="AH78" i="1"/>
  <c r="AG78" i="1"/>
  <c r="AA78" i="1"/>
  <c r="Z78" i="1"/>
  <c r="T78" i="1"/>
  <c r="S78" i="1"/>
  <c r="O78" i="1"/>
  <c r="N78" i="1"/>
  <c r="M78" i="1"/>
  <c r="AH77" i="1"/>
  <c r="AG77" i="1"/>
  <c r="AA77" i="1"/>
  <c r="Z77" i="1"/>
  <c r="T77" i="1"/>
  <c r="S77" i="1"/>
  <c r="O77" i="1"/>
  <c r="N77" i="1"/>
  <c r="M77" i="1"/>
  <c r="AH76" i="1"/>
  <c r="AG76" i="1"/>
  <c r="AA76" i="1"/>
  <c r="Z76" i="1"/>
  <c r="T76" i="1"/>
  <c r="S76" i="1"/>
  <c r="O76" i="1"/>
  <c r="N76" i="1"/>
  <c r="M76" i="1"/>
  <c r="AH75" i="1"/>
  <c r="AG75" i="1"/>
  <c r="AA75" i="1"/>
  <c r="Z75" i="1"/>
  <c r="T75" i="1"/>
  <c r="S75" i="1"/>
  <c r="O75" i="1"/>
  <c r="N75" i="1"/>
  <c r="M75" i="1"/>
  <c r="AH74" i="1"/>
  <c r="AG74" i="1"/>
  <c r="AA74" i="1"/>
  <c r="Z74" i="1"/>
  <c r="T74" i="1"/>
  <c r="S74" i="1"/>
  <c r="O74" i="1"/>
  <c r="N74" i="1"/>
  <c r="M74" i="1"/>
  <c r="AH73" i="1"/>
  <c r="AG73" i="1"/>
  <c r="AA73" i="1"/>
  <c r="Z73" i="1"/>
  <c r="T73" i="1"/>
  <c r="S73" i="1"/>
  <c r="O73" i="1"/>
  <c r="N73" i="1"/>
  <c r="M73" i="1"/>
  <c r="O72" i="1"/>
  <c r="N72" i="1"/>
  <c r="M72" i="1"/>
  <c r="AM71" i="1"/>
  <c r="AL71" i="1"/>
  <c r="AK71" i="1"/>
  <c r="AH71" i="1"/>
  <c r="AG71" i="1"/>
  <c r="AF71" i="1"/>
  <c r="AE71" i="1"/>
  <c r="AD71" i="1"/>
  <c r="AA71" i="1"/>
  <c r="Z71" i="1"/>
  <c r="W71" i="1"/>
  <c r="T71" i="1"/>
  <c r="S71" i="1"/>
  <c r="R71" i="1"/>
  <c r="Q71" i="1"/>
  <c r="O71" i="1"/>
  <c r="N71" i="1"/>
  <c r="M71" i="1"/>
  <c r="AH70" i="1"/>
  <c r="AG70" i="1"/>
  <c r="AA70" i="1"/>
  <c r="Z70" i="1"/>
  <c r="T70" i="1"/>
  <c r="S70" i="1"/>
  <c r="O70" i="1"/>
  <c r="N70" i="1"/>
  <c r="M70" i="1"/>
  <c r="AH69" i="1"/>
  <c r="AG69" i="1"/>
  <c r="AA69" i="1"/>
  <c r="Z69" i="1"/>
  <c r="T69" i="1"/>
  <c r="S69" i="1"/>
  <c r="O69" i="1"/>
  <c r="N69" i="1"/>
  <c r="M69" i="1"/>
  <c r="AH68" i="1"/>
  <c r="AG68" i="1"/>
  <c r="AA68" i="1"/>
  <c r="Z68" i="1"/>
  <c r="T68" i="1"/>
  <c r="S68" i="1"/>
  <c r="O68" i="1"/>
  <c r="N68" i="1"/>
  <c r="M68" i="1"/>
  <c r="AH67" i="1"/>
  <c r="AG67" i="1"/>
  <c r="AA67" i="1"/>
  <c r="Z67" i="1"/>
  <c r="T67" i="1"/>
  <c r="S67" i="1"/>
  <c r="O67" i="1"/>
  <c r="N67" i="1"/>
  <c r="M67" i="1"/>
  <c r="AH66" i="1"/>
  <c r="AG66" i="1"/>
  <c r="AA66" i="1"/>
  <c r="Z66" i="1"/>
  <c r="T66" i="1"/>
  <c r="S66" i="1"/>
  <c r="O66" i="1"/>
  <c r="N66" i="1"/>
  <c r="M66" i="1"/>
  <c r="AH65" i="1"/>
  <c r="AG65" i="1"/>
  <c r="AA65" i="1"/>
  <c r="Z65" i="1"/>
  <c r="T65" i="1"/>
  <c r="S65" i="1"/>
  <c r="O65" i="1"/>
  <c r="N65" i="1"/>
  <c r="M65" i="1"/>
  <c r="AH64" i="1"/>
  <c r="AG64" i="1"/>
  <c r="AA64" i="1"/>
  <c r="Z64" i="1"/>
  <c r="T64" i="1"/>
  <c r="S64" i="1"/>
  <c r="O64" i="1"/>
  <c r="N64" i="1"/>
  <c r="M64" i="1"/>
  <c r="AH63" i="1"/>
  <c r="AG63" i="1"/>
  <c r="AA63" i="1"/>
  <c r="Z63" i="1"/>
  <c r="T63" i="1"/>
  <c r="S63" i="1"/>
  <c r="O63" i="1"/>
  <c r="N63" i="1"/>
  <c r="M63" i="1"/>
  <c r="AH62" i="1"/>
  <c r="AG62" i="1"/>
  <c r="AA62" i="1"/>
  <c r="Z62" i="1"/>
  <c r="T62" i="1"/>
  <c r="S62" i="1"/>
  <c r="O62" i="1"/>
  <c r="N62" i="1"/>
  <c r="M62" i="1"/>
  <c r="AH61" i="1"/>
  <c r="AG61" i="1"/>
  <c r="AA61" i="1"/>
  <c r="Z61" i="1"/>
  <c r="T61" i="1"/>
  <c r="S61" i="1"/>
  <c r="O61" i="1"/>
  <c r="N61" i="1"/>
  <c r="M61" i="1"/>
  <c r="AH60" i="1"/>
  <c r="AG60" i="1"/>
  <c r="AA60" i="1"/>
  <c r="Z60" i="1"/>
  <c r="T60" i="1"/>
  <c r="S60" i="1"/>
  <c r="O60" i="1"/>
  <c r="N60" i="1"/>
  <c r="M60" i="1"/>
  <c r="AH59" i="1"/>
  <c r="AG59" i="1"/>
  <c r="AA59" i="1"/>
  <c r="Z59" i="1"/>
  <c r="T59" i="1"/>
  <c r="S59" i="1"/>
  <c r="O59" i="1"/>
  <c r="N59" i="1"/>
  <c r="M59" i="1"/>
  <c r="AM58" i="1"/>
  <c r="AL58" i="1"/>
  <c r="AK58" i="1"/>
  <c r="AH58" i="1"/>
  <c r="AG58" i="1"/>
  <c r="AD58" i="1"/>
  <c r="AA58" i="1"/>
  <c r="Z58" i="1"/>
  <c r="W58" i="1"/>
  <c r="T58" i="1"/>
  <c r="S58" i="1"/>
  <c r="R58" i="1"/>
  <c r="Q58" i="1"/>
  <c r="O58" i="1"/>
  <c r="N58" i="1"/>
  <c r="M58" i="1"/>
  <c r="AH57" i="1"/>
  <c r="AG57" i="1"/>
  <c r="AA57" i="1"/>
  <c r="Z57" i="1"/>
  <c r="T57" i="1"/>
  <c r="S57" i="1"/>
  <c r="O57" i="1"/>
  <c r="N57" i="1"/>
  <c r="M57" i="1"/>
  <c r="AH56" i="1"/>
  <c r="AG56" i="1"/>
  <c r="AA56" i="1"/>
  <c r="Z56" i="1"/>
  <c r="T56" i="1"/>
  <c r="S56" i="1"/>
  <c r="O56" i="1"/>
  <c r="N56" i="1"/>
  <c r="M56" i="1"/>
  <c r="AH55" i="1"/>
  <c r="AG55" i="1"/>
  <c r="AA55" i="1"/>
  <c r="Z55" i="1"/>
  <c r="T55" i="1"/>
  <c r="S55" i="1"/>
  <c r="O55" i="1"/>
  <c r="N55" i="1"/>
  <c r="M55" i="1"/>
  <c r="AH54" i="1"/>
  <c r="AG54" i="1"/>
  <c r="AA54" i="1"/>
  <c r="Z54" i="1"/>
  <c r="T54" i="1"/>
  <c r="S54" i="1"/>
  <c r="O54" i="1"/>
  <c r="N54" i="1"/>
  <c r="M54" i="1"/>
  <c r="AH53" i="1"/>
  <c r="AG53" i="1"/>
  <c r="AA53" i="1"/>
  <c r="Z53" i="1"/>
  <c r="T53" i="1"/>
  <c r="S53" i="1"/>
  <c r="O53" i="1"/>
  <c r="N53" i="1"/>
  <c r="M53" i="1"/>
  <c r="AH52" i="1"/>
  <c r="AG52" i="1"/>
  <c r="AA52" i="1"/>
  <c r="Z52" i="1"/>
  <c r="T52" i="1"/>
  <c r="S52" i="1"/>
  <c r="O52" i="1"/>
  <c r="N52" i="1"/>
  <c r="M52" i="1"/>
  <c r="AH51" i="1"/>
  <c r="AG51" i="1"/>
  <c r="AA51" i="1"/>
  <c r="Z51" i="1"/>
  <c r="T51" i="1"/>
  <c r="S51" i="1"/>
  <c r="O51" i="1"/>
  <c r="N51" i="1"/>
  <c r="M51" i="1"/>
  <c r="AH50" i="1"/>
  <c r="AG50" i="1"/>
  <c r="AA50" i="1"/>
  <c r="Z50" i="1"/>
  <c r="T50" i="1"/>
  <c r="S50" i="1"/>
  <c r="O50" i="1"/>
  <c r="N50" i="1"/>
  <c r="M50" i="1"/>
  <c r="AH49" i="1"/>
  <c r="AG49" i="1"/>
  <c r="AA49" i="1"/>
  <c r="Z49" i="1"/>
  <c r="T49" i="1"/>
  <c r="U45" i="1" s="1"/>
  <c r="V45" i="1" s="1"/>
  <c r="S49" i="1"/>
  <c r="O49" i="1"/>
  <c r="P45" i="1" s="1"/>
  <c r="N49" i="1"/>
  <c r="M49" i="1"/>
  <c r="AH48" i="1"/>
  <c r="AG48" i="1"/>
  <c r="AA48" i="1"/>
  <c r="Z48" i="1"/>
  <c r="T48" i="1"/>
  <c r="S48" i="1"/>
  <c r="O48" i="1"/>
  <c r="N48" i="1"/>
  <c r="M48" i="1"/>
  <c r="AH47" i="1"/>
  <c r="AG47" i="1"/>
  <c r="AA47" i="1"/>
  <c r="Z47" i="1"/>
  <c r="T47" i="1"/>
  <c r="S47" i="1"/>
  <c r="O47" i="1"/>
  <c r="N47" i="1"/>
  <c r="M47" i="1"/>
  <c r="AH46" i="1"/>
  <c r="AG46" i="1"/>
  <c r="AA46" i="1"/>
  <c r="AB45" i="1" s="1"/>
  <c r="AC45" i="1" s="1"/>
  <c r="Z46" i="1"/>
  <c r="T46" i="1"/>
  <c r="S46" i="1"/>
  <c r="O46" i="1"/>
  <c r="N46" i="1"/>
  <c r="M46" i="1"/>
  <c r="AM45" i="1"/>
  <c r="AL45" i="1"/>
  <c r="AK45" i="1"/>
  <c r="AH45" i="1"/>
  <c r="AI45" i="1" s="1"/>
  <c r="AJ45" i="1" s="1"/>
  <c r="AG45" i="1"/>
  <c r="AF45" i="1"/>
  <c r="AE45" i="1"/>
  <c r="AD45" i="1"/>
  <c r="AA45" i="1"/>
  <c r="Z45" i="1"/>
  <c r="Y45" i="1"/>
  <c r="X45" i="1"/>
  <c r="W45" i="1"/>
  <c r="T45" i="1"/>
  <c r="S45" i="1"/>
  <c r="R45" i="1"/>
  <c r="Q45" i="1"/>
  <c r="O45" i="1"/>
  <c r="N45" i="1"/>
  <c r="M45" i="1"/>
  <c r="AK44" i="1"/>
  <c r="AD44" i="1"/>
  <c r="W44" i="1"/>
  <c r="AK43" i="1"/>
  <c r="AI43" i="1"/>
  <c r="AH43" i="1"/>
  <c r="AG43" i="1"/>
  <c r="AD43" i="1"/>
  <c r="AA43" i="1"/>
  <c r="AB43" i="1" s="1"/>
  <c r="AC43" i="1" s="1"/>
  <c r="Z43" i="1"/>
  <c r="W43" i="1"/>
  <c r="U43" i="1"/>
  <c r="V43" i="1" s="1"/>
  <c r="T43" i="1"/>
  <c r="S43" i="1"/>
  <c r="R43" i="1"/>
  <c r="Q43" i="1"/>
  <c r="O43" i="1"/>
  <c r="P43" i="1" s="1"/>
  <c r="N43" i="1"/>
  <c r="M43" i="1"/>
  <c r="AM42" i="1"/>
  <c r="AL42" i="1"/>
  <c r="AK42" i="1"/>
  <c r="AH42" i="1"/>
  <c r="AG42" i="1"/>
  <c r="AF42" i="1"/>
  <c r="AE42" i="1"/>
  <c r="AD42" i="1"/>
  <c r="AA42" i="1"/>
  <c r="Z42" i="1"/>
  <c r="Y42" i="1"/>
  <c r="X42" i="1"/>
  <c r="W42" i="1"/>
  <c r="T42" i="1"/>
  <c r="S42" i="1"/>
  <c r="R42" i="1"/>
  <c r="Q42" i="1"/>
  <c r="O42" i="1"/>
  <c r="N42" i="1"/>
  <c r="M42" i="1"/>
  <c r="R41" i="1"/>
  <c r="Q41" i="1"/>
  <c r="AM39" i="1"/>
  <c r="AL39" i="1"/>
  <c r="AK39" i="1"/>
  <c r="AH39" i="1"/>
  <c r="AG39" i="1"/>
  <c r="AF39" i="1"/>
  <c r="AE39" i="1"/>
  <c r="AD39" i="1"/>
  <c r="AA39" i="1"/>
  <c r="Z39" i="1"/>
  <c r="Y39" i="1"/>
  <c r="X39" i="1"/>
  <c r="W39" i="1"/>
  <c r="T39" i="1"/>
  <c r="S39" i="1"/>
  <c r="R39" i="1"/>
  <c r="Q39" i="1"/>
  <c r="O39" i="1"/>
  <c r="N39" i="1"/>
  <c r="M39" i="1"/>
  <c r="AM38" i="1"/>
  <c r="AL38" i="1"/>
  <c r="AK38" i="1"/>
  <c r="AF38" i="1"/>
  <c r="AE38" i="1"/>
  <c r="AD38" i="1"/>
  <c r="Y38" i="1"/>
  <c r="X38" i="1"/>
  <c r="W38" i="1"/>
  <c r="R38" i="1"/>
  <c r="Q38" i="1"/>
  <c r="R37" i="1"/>
  <c r="Q37" i="1"/>
  <c r="AH36" i="1"/>
  <c r="AG36" i="1"/>
  <c r="AD36" i="1"/>
  <c r="AA36" i="1"/>
  <c r="Z36" i="1"/>
  <c r="W36" i="1"/>
  <c r="T36" i="1"/>
  <c r="S36" i="1"/>
  <c r="R36" i="1"/>
  <c r="Q36" i="1"/>
  <c r="O36" i="1"/>
  <c r="P34" i="1" s="1"/>
  <c r="N36" i="1"/>
  <c r="M36" i="1"/>
  <c r="AM35" i="1"/>
  <c r="AL35" i="1"/>
  <c r="AK35" i="1"/>
  <c r="AF35" i="1"/>
  <c r="AE35" i="1"/>
  <c r="AD35" i="1"/>
  <c r="Y35" i="1"/>
  <c r="X35" i="1"/>
  <c r="W35" i="1"/>
  <c r="R35" i="1"/>
  <c r="Q35" i="1"/>
  <c r="AM34" i="1"/>
  <c r="AL34" i="1"/>
  <c r="AK34" i="1"/>
  <c r="AH34" i="1"/>
  <c r="AI34" i="1" s="1"/>
  <c r="AJ34" i="1" s="1"/>
  <c r="AG34" i="1"/>
  <c r="AF34" i="1"/>
  <c r="AE34" i="1"/>
  <c r="AD34" i="1"/>
  <c r="AC34" i="1"/>
  <c r="AB34" i="1"/>
  <c r="AA34" i="1"/>
  <c r="Z34" i="1"/>
  <c r="Y34" i="1"/>
  <c r="X34" i="1"/>
  <c r="W34" i="1"/>
  <c r="T34" i="1"/>
  <c r="U34" i="1" s="1"/>
  <c r="V34" i="1" s="1"/>
  <c r="S34" i="1"/>
  <c r="R34" i="1"/>
  <c r="Q34" i="1"/>
  <c r="O34" i="1"/>
  <c r="N34" i="1"/>
  <c r="M34" i="1"/>
  <c r="AH33" i="1"/>
  <c r="AG33" i="1"/>
  <c r="AA33" i="1"/>
  <c r="Z33" i="1"/>
  <c r="T33" i="1"/>
  <c r="S33" i="1"/>
  <c r="O33" i="1"/>
  <c r="N33" i="1"/>
  <c r="M33" i="1"/>
  <c r="AH32" i="1"/>
  <c r="AG32" i="1"/>
  <c r="AA32" i="1"/>
  <c r="Z32" i="1"/>
  <c r="T32" i="1"/>
  <c r="S32" i="1"/>
  <c r="O32" i="1"/>
  <c r="N32" i="1"/>
  <c r="M32" i="1"/>
  <c r="AM31" i="1"/>
  <c r="AL31" i="1"/>
  <c r="AK31" i="1"/>
  <c r="AF31" i="1"/>
  <c r="AE31" i="1"/>
  <c r="AD31" i="1"/>
  <c r="Y31" i="1"/>
  <c r="X31" i="1"/>
  <c r="W31" i="1"/>
  <c r="R31" i="1"/>
  <c r="Q31" i="1"/>
  <c r="AM30" i="1"/>
  <c r="AL30" i="1"/>
  <c r="AK30" i="1"/>
  <c r="AF30" i="1"/>
  <c r="AE30" i="1"/>
  <c r="AD30" i="1"/>
  <c r="Y30" i="1"/>
  <c r="X30" i="1"/>
  <c r="W30" i="1"/>
  <c r="R30" i="1"/>
  <c r="Q30" i="1"/>
  <c r="AM29" i="1"/>
  <c r="AL29" i="1"/>
  <c r="AK29" i="1"/>
  <c r="AH29" i="1"/>
  <c r="AG29" i="1"/>
  <c r="AF29" i="1"/>
  <c r="AE29" i="1"/>
  <c r="AD29" i="1"/>
  <c r="AA29" i="1"/>
  <c r="Z29" i="1"/>
  <c r="Y29" i="1"/>
  <c r="X29" i="1"/>
  <c r="W29" i="1"/>
  <c r="T29" i="1"/>
  <c r="S29" i="1"/>
  <c r="R29" i="1"/>
  <c r="Q29" i="1"/>
  <c r="O29" i="1"/>
  <c r="N29" i="1"/>
  <c r="M29" i="1"/>
  <c r="AM28" i="1"/>
  <c r="AL28" i="1"/>
  <c r="AK28" i="1"/>
  <c r="AH28" i="1"/>
  <c r="AG28" i="1"/>
  <c r="AF28" i="1"/>
  <c r="AE28" i="1"/>
  <c r="AD28" i="1"/>
  <c r="AA28" i="1"/>
  <c r="Z28" i="1"/>
  <c r="Y28" i="1"/>
  <c r="X28" i="1"/>
  <c r="W28" i="1"/>
  <c r="T28" i="1"/>
  <c r="S28" i="1"/>
  <c r="R28" i="1"/>
  <c r="Q28" i="1"/>
  <c r="O28" i="1"/>
  <c r="N28" i="1"/>
  <c r="M28" i="1"/>
  <c r="AH27" i="1"/>
  <c r="AG27" i="1"/>
  <c r="AA27" i="1"/>
  <c r="Z27" i="1"/>
  <c r="T27" i="1"/>
  <c r="S27" i="1"/>
  <c r="AM26" i="1"/>
  <c r="AL26" i="1"/>
  <c r="AK26" i="1"/>
  <c r="AF26" i="1"/>
  <c r="AE26" i="1"/>
  <c r="AD26" i="1"/>
  <c r="Y26" i="1"/>
  <c r="X26" i="1"/>
  <c r="W26" i="1"/>
  <c r="R26" i="1"/>
  <c r="Q26" i="1"/>
  <c r="R25" i="1"/>
  <c r="Q25" i="1"/>
  <c r="O25" i="1"/>
  <c r="N25" i="1"/>
  <c r="M25" i="1"/>
  <c r="AM24" i="1"/>
  <c r="AL24" i="1"/>
  <c r="AK24" i="1"/>
  <c r="AH24" i="1"/>
  <c r="AI24" i="1" s="1"/>
  <c r="AJ24" i="1" s="1"/>
  <c r="AG24" i="1"/>
  <c r="AF24" i="1"/>
  <c r="AE24" i="1"/>
  <c r="AD24" i="1"/>
  <c r="AB24" i="1"/>
  <c r="AC24" i="1" s="1"/>
  <c r="AA24" i="1"/>
  <c r="Z24" i="1"/>
  <c r="W24" i="1"/>
  <c r="T24" i="1"/>
  <c r="U24" i="1" s="1"/>
  <c r="V24" i="1" s="1"/>
  <c r="S24" i="1"/>
  <c r="R24" i="1"/>
  <c r="Q24" i="1"/>
  <c r="O24" i="1"/>
  <c r="P24" i="1" s="1"/>
  <c r="N24" i="1"/>
  <c r="M24" i="1"/>
  <c r="AM21" i="1"/>
  <c r="AL21" i="1"/>
  <c r="AK21" i="1"/>
  <c r="AF21" i="1"/>
  <c r="AE21" i="1"/>
  <c r="AD21" i="1"/>
  <c r="W21" i="1"/>
  <c r="R21" i="1"/>
  <c r="Q21" i="1"/>
  <c r="AM20" i="1"/>
  <c r="AL20" i="1"/>
  <c r="AK20" i="1"/>
  <c r="AI20" i="1"/>
  <c r="AH20" i="1"/>
  <c r="AG20" i="1"/>
  <c r="AF20" i="1"/>
  <c r="AE20" i="1"/>
  <c r="AD20" i="1"/>
  <c r="AB20" i="1"/>
  <c r="AC20" i="1" s="1"/>
  <c r="AA20" i="1"/>
  <c r="Z20" i="1"/>
  <c r="Y20" i="1"/>
  <c r="X20" i="1"/>
  <c r="W20" i="1"/>
  <c r="T20" i="1"/>
  <c r="U20" i="1" s="1"/>
  <c r="V20" i="1" s="1"/>
  <c r="S20" i="1"/>
  <c r="R20" i="1"/>
  <c r="Q20" i="1"/>
  <c r="P20" i="1"/>
  <c r="O20" i="1"/>
  <c r="N20" i="1"/>
  <c r="M20" i="1"/>
  <c r="AM19" i="1"/>
  <c r="AL19" i="1"/>
  <c r="AK19" i="1"/>
  <c r="AH19" i="1"/>
  <c r="AG19" i="1"/>
  <c r="AF19" i="1"/>
  <c r="AE19" i="1"/>
  <c r="AD19" i="1"/>
  <c r="AA19" i="1"/>
  <c r="Z19" i="1"/>
  <c r="W19" i="1"/>
  <c r="T19" i="1"/>
  <c r="U18" i="1" s="1"/>
  <c r="V18" i="1" s="1"/>
  <c r="S19" i="1"/>
  <c r="R19" i="1"/>
  <c r="Q19" i="1"/>
  <c r="O19" i="1"/>
  <c r="N19" i="1"/>
  <c r="M19" i="1"/>
  <c r="AM18" i="1"/>
  <c r="AL18" i="1"/>
  <c r="AK18" i="1"/>
  <c r="AH18" i="1"/>
  <c r="AI18" i="1" s="1"/>
  <c r="AJ18" i="1" s="1"/>
  <c r="AG18" i="1"/>
  <c r="AF18" i="1"/>
  <c r="AE18" i="1"/>
  <c r="AD18" i="1"/>
  <c r="AA18" i="1"/>
  <c r="AB18" i="1" s="1"/>
  <c r="AC18" i="1" s="1"/>
  <c r="Z18" i="1"/>
  <c r="Y18" i="1"/>
  <c r="X18" i="1"/>
  <c r="W18" i="1"/>
  <c r="T18" i="1"/>
  <c r="S18" i="1"/>
  <c r="R18" i="1"/>
  <c r="Q18" i="1"/>
  <c r="O18" i="1"/>
  <c r="P18" i="1" s="1"/>
  <c r="N18" i="1"/>
  <c r="M18" i="1"/>
  <c r="O17" i="1"/>
  <c r="N17" i="1"/>
  <c r="M17" i="1"/>
  <c r="AH14" i="1"/>
  <c r="AG14" i="1"/>
  <c r="AA14" i="1"/>
  <c r="Z14" i="1"/>
  <c r="T14" i="1"/>
  <c r="S14" i="1"/>
  <c r="O14" i="1"/>
  <c r="N14" i="1"/>
  <c r="M14" i="1"/>
  <c r="AH13" i="1"/>
  <c r="AG13" i="1"/>
  <c r="AA13" i="1"/>
  <c r="AB12" i="1" s="1"/>
  <c r="AC12" i="1" s="1"/>
  <c r="Z13" i="1"/>
  <c r="T13" i="1"/>
  <c r="S13" i="1"/>
  <c r="O13" i="1"/>
  <c r="N13" i="1"/>
  <c r="M13" i="1"/>
  <c r="AM12" i="1"/>
  <c r="AL12" i="1"/>
  <c r="AK12" i="1"/>
  <c r="AH12" i="1"/>
  <c r="AI12" i="1" s="1"/>
  <c r="AJ12" i="1" s="1"/>
  <c r="AG12" i="1"/>
  <c r="AF12" i="1"/>
  <c r="AE12" i="1"/>
  <c r="AD12" i="1"/>
  <c r="AA12" i="1"/>
  <c r="Z12" i="1"/>
  <c r="Y12" i="1"/>
  <c r="X12" i="1"/>
  <c r="W12" i="1"/>
  <c r="V12" i="1"/>
  <c r="U12" i="1"/>
  <c r="T12" i="1"/>
  <c r="S12" i="1"/>
  <c r="R12" i="1"/>
  <c r="Q12" i="1"/>
  <c r="P12" i="1"/>
  <c r="O12" i="1"/>
  <c r="N12" i="1"/>
  <c r="M12" i="1"/>
  <c r="AM10" i="1"/>
  <c r="AL10" i="1"/>
  <c r="AK10" i="1"/>
  <c r="AH10" i="1"/>
  <c r="AG10" i="1"/>
  <c r="AF10" i="1"/>
  <c r="AE10" i="1"/>
  <c r="AD10" i="1"/>
  <c r="AA10" i="1"/>
  <c r="Z10" i="1"/>
  <c r="Y10" i="1"/>
  <c r="X10" i="1"/>
  <c r="W10" i="1"/>
  <c r="T10" i="1"/>
  <c r="U8" i="1" s="1"/>
  <c r="V8" i="1" s="1"/>
  <c r="S10" i="1"/>
  <c r="R10" i="1"/>
  <c r="Q10" i="1"/>
  <c r="O10" i="1"/>
  <c r="N10" i="1"/>
  <c r="M10" i="1"/>
  <c r="AH9" i="1"/>
  <c r="AI8" i="1" s="1"/>
  <c r="AJ8" i="1" s="1"/>
  <c r="AG9" i="1"/>
  <c r="AA9" i="1"/>
  <c r="Z9" i="1"/>
  <c r="T9" i="1"/>
  <c r="S9" i="1"/>
  <c r="O9" i="1"/>
  <c r="P8" i="1" s="1"/>
  <c r="N9" i="1"/>
  <c r="M9" i="1"/>
  <c r="AM8" i="1"/>
  <c r="AL8" i="1"/>
  <c r="AK8" i="1"/>
  <c r="AH8" i="1"/>
  <c r="AG8" i="1"/>
  <c r="AF8" i="1"/>
  <c r="AE8" i="1"/>
  <c r="AD8" i="1"/>
  <c r="AC8" i="1"/>
  <c r="AB8" i="1"/>
  <c r="AA8" i="1"/>
  <c r="Z8" i="1"/>
  <c r="Y8" i="1"/>
  <c r="X8" i="1"/>
  <c r="W8" i="1"/>
  <c r="T8" i="1"/>
  <c r="S8" i="1"/>
  <c r="R8" i="1"/>
  <c r="Q8" i="1"/>
  <c r="O8" i="1"/>
  <c r="N8" i="1"/>
  <c r="M8" i="1"/>
</calcChain>
</file>

<file path=xl/sharedStrings.xml><?xml version="1.0" encoding="utf-8"?>
<sst xmlns="http://schemas.openxmlformats.org/spreadsheetml/2006/main" count="170" uniqueCount="123">
  <si>
    <t>FORMATO PLAN DE ACCIÓN INSTITUCIONAL 2025</t>
  </si>
  <si>
    <t>Código: F-PO-002</t>
  </si>
  <si>
    <t>Versión: 2.0</t>
  </si>
  <si>
    <t>Fecha de aprobación: Enero-26-2023</t>
  </si>
  <si>
    <t>Página 1 de 1</t>
  </si>
  <si>
    <t>PROGRAMA</t>
  </si>
  <si>
    <t>SUBPROGRAMA</t>
  </si>
  <si>
    <t xml:space="preserve">OBJETIVOS </t>
  </si>
  <si>
    <t>PROYECTO</t>
  </si>
  <si>
    <t>PRIMER SEGUIMIENTO MARZO 31</t>
  </si>
  <si>
    <t>SEGUNDO SEGUIMIENTO JUNIO 30</t>
  </si>
  <si>
    <t>TECER SEGUIMIENTO SEPTIEMBRE 30</t>
  </si>
  <si>
    <t>CODIGO</t>
  </si>
  <si>
    <t>NOMBRE</t>
  </si>
  <si>
    <t>DESCRIPCION</t>
  </si>
  <si>
    <t>OBJETIVOS  INSTITUCIONALES</t>
  </si>
  <si>
    <t xml:space="preserve">OBJETIVOS DE DESARROLLO SOSTENIBLE </t>
  </si>
  <si>
    <t>ACTIVIDADES</t>
  </si>
  <si>
    <t>RESPONSABLE</t>
  </si>
  <si>
    <t>RUBRO PRESUPUESTAL</t>
  </si>
  <si>
    <t>NOMBRE RUBRO</t>
  </si>
  <si>
    <t>APROPIACION DEL RUBRO</t>
  </si>
  <si>
    <t>PRESUPUESTO TOTAL</t>
  </si>
  <si>
    <t>INDICADOR O ENTREGABLE</t>
  </si>
  <si>
    <t>META
2025</t>
  </si>
  <si>
    <t>PRESUPESTO DEFINITIVO</t>
  </si>
  <si>
    <t>EJECUCION PRESUPUESTAL</t>
  </si>
  <si>
    <t>EJECUCION TOTAL PRESUPUESTO</t>
  </si>
  <si>
    <t>% EJECUCION PRESUPUESTAL</t>
  </si>
  <si>
    <t>MEDICION DE LA META</t>
  </si>
  <si>
    <t>% AVANCE EJECUTADO</t>
  </si>
  <si>
    <t>% AVANCE PLANIFICADO</t>
  </si>
  <si>
    <t>01</t>
  </si>
  <si>
    <t xml:space="preserve">Manejo Integral de residuos solidos </t>
  </si>
  <si>
    <t>0101</t>
  </si>
  <si>
    <t>Tratamiento y aprovechamiento de residuos orgánicos</t>
  </si>
  <si>
    <t>Realizar las actividades de aprovechamiento y/o tratamiento de residuos solidos orgánicos</t>
  </si>
  <si>
    <t>OBJETIVO 5.  Optimizar los procesos de prestación del servicio público de aseo, por medio de la tecnificación de la operación en cada uno de sus componentes, con el fin de mejorar la eficiencia, calidad y sostenibilidad en un plazo de 3 años.</t>
  </si>
  <si>
    <t>01-0101-01</t>
  </si>
  <si>
    <t>Planta de compostaje</t>
  </si>
  <si>
    <t>Adquisición de equipos y herramientas</t>
  </si>
  <si>
    <t>Director técnico operativo</t>
  </si>
  <si>
    <t>Tratamiento de residuos orgánicos</t>
  </si>
  <si>
    <t>Generación de abono orgánico</t>
  </si>
  <si>
    <t>0102</t>
  </si>
  <si>
    <t>Disposición técnica de los residuos no aprovechables</t>
  </si>
  <si>
    <t xml:space="preserve">Adelantar las acciones tendientes para la correcta disposición técnica de los residuos sólidos y tratamiento de lixiviados </t>
  </si>
  <si>
    <t>01-0102-01</t>
  </si>
  <si>
    <t xml:space="preserve">Disposición técnica de los residuos solidos </t>
  </si>
  <si>
    <t>seguimiento y  control al  cumplimiento de las obligaciones establecidas en la resolución 0456 de 2024 emitida por la  CDMB</t>
  </si>
  <si>
    <t>01-0102-02</t>
  </si>
  <si>
    <t>Planta de tratamiento de lixiviados</t>
  </si>
  <si>
    <t>Operación continua del  sistema de tratamiento de lixiviados</t>
  </si>
  <si>
    <t>Puesta en marcha de la ampliación y potenciación de la PTLX EMAB</t>
  </si>
  <si>
    <t>02</t>
  </si>
  <si>
    <t>Sostenibilidad Ambiental</t>
  </si>
  <si>
    <t>0201</t>
  </si>
  <si>
    <t>Cultura Ciudadana y Gestión Social</t>
  </si>
  <si>
    <t xml:space="preserve">Adelantar campañas educativas de sensibilización e implementar acciones al interior de la EMAB en el adecuado manejo de los residuos sólidos </t>
  </si>
  <si>
    <t>OBJETIVO 6.  Incorporar tecnologías para el tratamiento y aprovechamiento de residuos por medio de la integración de proyectos pilotos en un plazo 3 años, con el fin de reducir en un 10% la disposición de residuos mediante la técnica de relleno sanitario.</t>
  </si>
  <si>
    <t>02-0201-01</t>
  </si>
  <si>
    <t>Gestión de Responsabilidad Socio Ambiental</t>
  </si>
  <si>
    <t>Sensibilización y gestión social con las comunidades sobre el adecuado manejo de los residuos sólidos ordinarios y reciclables.</t>
  </si>
  <si>
    <t>Jefe de oficina de innovación ambiental</t>
  </si>
  <si>
    <t>02-0201-02</t>
  </si>
  <si>
    <t>Plan de gestión integral de residuos solidos- PGIRS EMAB</t>
  </si>
  <si>
    <t>Actualización del Plan de Gestión Integral de Residuos Solidos EMAB</t>
  </si>
  <si>
    <t>03</t>
  </si>
  <si>
    <t>Optimización Empresarial</t>
  </si>
  <si>
    <t>0301</t>
  </si>
  <si>
    <t>Fortalecimiento Institucional</t>
  </si>
  <si>
    <t>Desarrollar el objeto misional de la entidad, de una manera eficaz y eficiente en cumplimiento de los requerimientos de los usuarios y de ley, manteniendo el posicionamiento de la entidad y la cobertura de usuarios, con oportunidades de expansión a nuevas áreas de prestación del servicio</t>
  </si>
  <si>
    <t xml:space="preserve">
OBJETIVO 1. Rentabilizar la operación de los componentes remunerados vía tarifa de la prestación del servicio público de aseo, por medio de estrategias encaminadas a optimizar la estructura de costos y la operación
OBJETIVO 2.  Ampliar la oferta de servicios por medio de la estructuración y puesta en marcha de 4 nuevas líneas de negocios durante la vigencia 2024-2027 
OBJETIVO 3.  Ser líderes en el mercado del Área Metropolitana de Bucaramanga por medio de la expansión del área de prestación del servicio con la incorporación de manera gradual de un municipio anualmente por vigencia, durante 3 años. 
OBJETIVO 5.  Optimizar los procesos de prestación del servicio público de aseo, por medio de la tecnificación de la operación en cada uno de sus componentes, con el fin de mejorar la eficiencia, calidad y sostenibilidad en un plazo de 3 años.
OBJETIVO 7. Fortalecer la gestión integral del talento humano mediante el desarrollo de competencias y habilidades y la construcción de una cultura adaptable a los retos del entorno
OBJETIVO 8. Fortalecer la gestión del conocimiento, la información y la innovación en los procesos de la operación para asegurar la adaptación y aprovechamiento de oportunidades</t>
  </si>
  <si>
    <t>03-0301-01</t>
  </si>
  <si>
    <t xml:space="preserve">Optimización y mejoramiento de la prestación del servicio </t>
  </si>
  <si>
    <t xml:space="preserve">Análisis de los rendimientos de la operación </t>
  </si>
  <si>
    <t>Optimización de la prestación en los componente de Barrido, recolección y limpieza urbana</t>
  </si>
  <si>
    <t>03-0301-02</t>
  </si>
  <si>
    <t>Programa de prestación del servicio</t>
  </si>
  <si>
    <t>Prestación de los componentes en cumplimiento del programa de prestación del servicio, bajo los principios de calidad del servicio publico de aseo</t>
  </si>
  <si>
    <t>03-0301-03</t>
  </si>
  <si>
    <t>Desarrollo y Fortalecimiento de la Gestión Comercial y financiera de la entidad</t>
  </si>
  <si>
    <t>Elaboración y presentación de  análisis y planteamiento de estrategias para la eficiencia de costos operativos, con base en los resultados de la implementación de los costos ABC</t>
  </si>
  <si>
    <t>Director administrativo y financiero</t>
  </si>
  <si>
    <t>Elaboración y presentación de análisis y estrategias para el incremento de la rentabilidad organización, con base en los resultados de los indicadores financieros</t>
  </si>
  <si>
    <t>Reducir la cartera</t>
  </si>
  <si>
    <t>Director comercial</t>
  </si>
  <si>
    <t>Revisar  costos asociados a los convenios de facturación conjunta</t>
  </si>
  <si>
    <t>Fidelizar y aumentar número de usuarios</t>
  </si>
  <si>
    <t>Realizar aforos de generación de residuos</t>
  </si>
  <si>
    <t>Fortalecer imagen corporativa</t>
  </si>
  <si>
    <t>03-0301-04</t>
  </si>
  <si>
    <t>Marco tarifario</t>
  </si>
  <si>
    <t>Gestionar y liderar el cumplimiento de requisitos para la presentación de actuación particular para algunos componentes de la prestación del servicio</t>
  </si>
  <si>
    <t>Director de planeación organizacional</t>
  </si>
  <si>
    <t>03-0301-05</t>
  </si>
  <si>
    <t>Transformación de la cultura EMAB</t>
  </si>
  <si>
    <t>Actualización del reglamento interno de trabajo de acuerdo al proyecto de  Ley 459 de 2024</t>
  </si>
  <si>
    <t>secretario general</t>
  </si>
  <si>
    <t>Resultado de los autodiagnosticos de MIPG</t>
  </si>
  <si>
    <t>Socialización de reglamento interno de trabajo de acuerdo a los artículo articulo 119 y artículo 120 del CST</t>
  </si>
  <si>
    <t>Ejecución del plan de capacitación de la EMAB</t>
  </si>
  <si>
    <t>Aplicación de evaluación por metas y objetivos formulación de planes de mejoramiento</t>
  </si>
  <si>
    <t>03-0301-06</t>
  </si>
  <si>
    <t>Sistemas integrados de Gestión</t>
  </si>
  <si>
    <t>Actualización del sistema de gestión de calidad</t>
  </si>
  <si>
    <t xml:space="preserve">Construcción del sistema de Gestión Ambiental </t>
  </si>
  <si>
    <t>03-0301-07</t>
  </si>
  <si>
    <t>Optimización y mejoramiento del archivo empresarial- Gestión documental</t>
  </si>
  <si>
    <t>Autoevaluación del Sistema de Gestión Documental por área</t>
  </si>
  <si>
    <t xml:space="preserve">socialización de la  organización documental de acuerdo a las nuevas tablas de retención de la EMAB </t>
  </si>
  <si>
    <t xml:space="preserve">Elaboración de documentos del SGD como lineamientos para la implementación </t>
  </si>
  <si>
    <t>Adquisición de software y  hardware para mejorar la función archivística</t>
  </si>
  <si>
    <t>Socializar e implementar el programa de cero papel</t>
  </si>
  <si>
    <t>03-0301-08</t>
  </si>
  <si>
    <t xml:space="preserve">Gestión del conocimiento </t>
  </si>
  <si>
    <t>Formulación del manual de gestión del conocimiento EMAB</t>
  </si>
  <si>
    <t>secretario general
Director de planeación organizacional</t>
  </si>
  <si>
    <t>Planificación de la implementación del sistema de gestión del conocimiento</t>
  </si>
  <si>
    <t>03-0301-09</t>
  </si>
  <si>
    <t>Plan de acción institucional</t>
  </si>
  <si>
    <t>Gestionar el cumplimiento de las metas institucionales para la vigencia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</si>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</sst>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_-;\-&quot;$&quot;\ * #,##0_-;_-&quot;$&quot;\ * &quot;-&quot;??_-;_-@_-"/>
    <numFmt numFmtId="165" formatCode="&quot;$&quot;\ #,##0.00"/>
    <numFmt numFmtId="166" formatCode="_(* #,##0.00_);_(* \(#,##0.00\);_(* &quot;-&quot;??_);_(@_)"/>
  </numFmts>
  <fonts count="7"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11"/>
      <name val="Arial Narrow"/>
      <family val="2"/>
    </font>
    <font>
      <b/>
      <sz val="11"/>
      <name val="Arial Narrow"/>
      <family val="2"/>
    </font>
    <font>
      <sz val="11"/>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FF"/>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166"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238">
    <xf numFmtId="0" fontId="0" fillId="0" borderId="0" xfId="0"/>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0" xfId="0" applyFont="1" applyFill="1" applyAlignment="1" applyProtection="1">
      <alignment vertical="center" wrapText="1"/>
      <protection locked="0"/>
    </xf>
    <xf numFmtId="0" fontId="2" fillId="2" borderId="7"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3" fillId="0" borderId="2" xfId="0" applyFont="1" applyBorder="1" applyAlignment="1">
      <alignment horizontal="left" vertical="center" wrapText="1"/>
    </xf>
    <xf numFmtId="0" fontId="2" fillId="0" borderId="0" xfId="0" applyFont="1" applyAlignment="1">
      <alignment vertical="center" wrapText="1"/>
    </xf>
    <xf numFmtId="0" fontId="4" fillId="2" borderId="0" xfId="0" applyFont="1" applyFill="1" applyAlignment="1">
      <alignment vertical="center" wrapText="1"/>
    </xf>
    <xf numFmtId="0" fontId="2" fillId="2" borderId="0" xfId="0" applyFont="1" applyFill="1" applyAlignment="1">
      <alignment vertical="center" wrapText="1"/>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7"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15" xfId="0" applyFont="1" applyFill="1" applyBorder="1" applyAlignment="1">
      <alignment horizontal="center" vertical="center" wrapText="1"/>
    </xf>
    <xf numFmtId="164" fontId="5" fillId="4" borderId="15" xfId="0" applyNumberFormat="1" applyFont="1" applyFill="1" applyBorder="1" applyAlignment="1">
      <alignment horizontal="center" vertical="center" wrapText="1"/>
    </xf>
    <xf numFmtId="0" fontId="5" fillId="4" borderId="21" xfId="0" applyFont="1" applyFill="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justify" vertical="center" wrapText="1"/>
    </xf>
    <xf numFmtId="0" fontId="4" fillId="0" borderId="23" xfId="0" applyFont="1" applyBorder="1" applyAlignment="1">
      <alignment horizontal="center" vertical="center" wrapText="1"/>
    </xf>
    <xf numFmtId="164" fontId="4" fillId="0" borderId="23" xfId="0" applyNumberFormat="1" applyFont="1" applyBorder="1" applyAlignment="1">
      <alignment horizontal="center" vertical="center" wrapText="1"/>
    </xf>
    <xf numFmtId="165" fontId="4" fillId="0" borderId="23" xfId="0" applyNumberFormat="1" applyFont="1" applyBorder="1" applyAlignment="1">
      <alignment horizontal="center" vertical="center" wrapText="1"/>
    </xf>
    <xf numFmtId="1" fontId="4" fillId="0" borderId="24" xfId="0" applyNumberFormat="1" applyFont="1" applyBorder="1" applyAlignment="1">
      <alignment horizontal="center" vertical="center" wrapText="1"/>
    </xf>
    <xf numFmtId="164" fontId="4" fillId="0" borderId="25" xfId="0" applyNumberFormat="1" applyFont="1" applyBorder="1" applyAlignment="1">
      <alignment horizontal="center" vertical="center" wrapText="1"/>
    </xf>
    <xf numFmtId="9" fontId="4" fillId="0" borderId="23" xfId="4" applyFont="1" applyBorder="1" applyAlignment="1">
      <alignment horizontal="center" vertical="center" wrapText="1"/>
    </xf>
    <xf numFmtId="1" fontId="4" fillId="0" borderId="23" xfId="0" applyNumberFormat="1" applyFont="1" applyBorder="1" applyAlignment="1">
      <alignment horizontal="center" vertical="center" wrapText="1"/>
    </xf>
    <xf numFmtId="10" fontId="4" fillId="0" borderId="23" xfId="2" applyNumberFormat="1" applyFont="1" applyBorder="1" applyAlignment="1">
      <alignment horizontal="center" vertical="center" wrapText="1"/>
    </xf>
    <xf numFmtId="10" fontId="4" fillId="0" borderId="24" xfId="4" applyNumberFormat="1" applyFont="1" applyBorder="1" applyAlignment="1">
      <alignment horizontal="center" vertical="center" wrapText="1"/>
    </xf>
    <xf numFmtId="9" fontId="4" fillId="0" borderId="24" xfId="4"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 fontId="4" fillId="0" borderId="27"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9" fontId="4" fillId="0" borderId="4" xfId="4" applyFont="1" applyBorder="1" applyAlignment="1">
      <alignment horizontal="center" vertical="center" wrapText="1"/>
    </xf>
    <xf numFmtId="1" fontId="4" fillId="0" borderId="4" xfId="0" applyNumberFormat="1" applyFont="1" applyBorder="1" applyAlignment="1">
      <alignment horizontal="center" vertical="center" wrapText="1"/>
    </xf>
    <xf numFmtId="10" fontId="4" fillId="0" borderId="4" xfId="2" applyNumberFormat="1" applyFont="1" applyBorder="1" applyAlignment="1">
      <alignment horizontal="center" vertical="center" wrapText="1"/>
    </xf>
    <xf numFmtId="10" fontId="4" fillId="0" borderId="27" xfId="4" applyNumberFormat="1" applyFont="1" applyBorder="1" applyAlignment="1">
      <alignment horizontal="center" vertical="center" wrapText="1"/>
    </xf>
    <xf numFmtId="9" fontId="4" fillId="0" borderId="27" xfId="4" applyFont="1" applyBorder="1" applyAlignment="1">
      <alignment horizontal="center" vertical="center" wrapText="1"/>
    </xf>
    <xf numFmtId="0" fontId="4" fillId="0" borderId="4" xfId="0" applyFont="1" applyBorder="1" applyAlignment="1">
      <alignment horizontal="justify" vertical="center" wrapText="1"/>
    </xf>
    <xf numFmtId="164" fontId="4" fillId="0" borderId="4" xfId="0" applyNumberFormat="1" applyFont="1" applyBorder="1" applyAlignment="1">
      <alignment horizontal="center" vertical="center" wrapText="1"/>
    </xf>
    <xf numFmtId="0" fontId="4" fillId="0" borderId="27" xfId="0" applyFont="1" applyBorder="1" applyAlignment="1">
      <alignment horizontal="center" vertical="center" wrapText="1"/>
    </xf>
    <xf numFmtId="164" fontId="4" fillId="0" borderId="6" xfId="0" applyNumberFormat="1" applyFont="1" applyBorder="1" applyAlignment="1">
      <alignment horizontal="center" vertical="center" wrapText="1"/>
    </xf>
    <xf numFmtId="1" fontId="4" fillId="0" borderId="27" xfId="4" applyNumberFormat="1" applyFont="1" applyFill="1" applyBorder="1" applyAlignment="1">
      <alignment horizontal="center" vertical="center" wrapText="1"/>
    </xf>
    <xf numFmtId="9" fontId="4" fillId="0" borderId="4" xfId="4" applyFont="1" applyBorder="1" applyAlignment="1">
      <alignment horizontal="center" vertical="center" wrapText="1"/>
    </xf>
    <xf numFmtId="10" fontId="4" fillId="0" borderId="4" xfId="2" applyNumberFormat="1" applyFont="1" applyBorder="1" applyAlignment="1">
      <alignment horizontal="center" vertical="center" wrapText="1"/>
    </xf>
    <xf numFmtId="10" fontId="4" fillId="0" borderId="27" xfId="4" applyNumberFormat="1" applyFont="1" applyBorder="1" applyAlignment="1">
      <alignment horizontal="center" vertical="center" wrapText="1"/>
    </xf>
    <xf numFmtId="9" fontId="4" fillId="0" borderId="27" xfId="4" applyFont="1" applyBorder="1" applyAlignment="1">
      <alignment horizontal="center" vertical="center" wrapText="1"/>
    </xf>
    <xf numFmtId="9" fontId="4" fillId="0" borderId="27" xfId="4" applyFont="1" applyFill="1" applyBorder="1" applyAlignment="1">
      <alignment horizontal="center" vertical="center" wrapText="1"/>
    </xf>
    <xf numFmtId="2" fontId="4" fillId="0" borderId="4" xfId="4" applyNumberFormat="1" applyFont="1" applyFill="1" applyBorder="1" applyAlignment="1">
      <alignment horizontal="center" vertical="center" wrapText="1"/>
    </xf>
    <xf numFmtId="10" fontId="4" fillId="0" borderId="4" xfId="2" applyNumberFormat="1" applyFont="1" applyFill="1" applyBorder="1" applyAlignment="1">
      <alignment horizontal="center" vertical="center" wrapText="1"/>
    </xf>
    <xf numFmtId="10" fontId="4" fillId="0" borderId="27" xfId="4" applyNumberFormat="1" applyFont="1" applyFill="1" applyBorder="1" applyAlignment="1">
      <alignment horizontal="center" vertical="center" wrapText="1"/>
    </xf>
    <xf numFmtId="1" fontId="4" fillId="0" borderId="4" xfId="4" applyNumberFormat="1" applyFont="1" applyFill="1" applyBorder="1" applyAlignment="1">
      <alignment horizontal="center" vertical="center" wrapText="1"/>
    </xf>
    <xf numFmtId="9" fontId="4" fillId="0" borderId="4" xfId="4" applyFont="1" applyFill="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4" fillId="0" borderId="29" xfId="0" applyFont="1" applyBorder="1" applyAlignment="1">
      <alignment horizontal="justify" vertical="center" wrapText="1"/>
    </xf>
    <xf numFmtId="0" fontId="4" fillId="0" borderId="29" xfId="0" applyFont="1" applyBorder="1" applyAlignment="1">
      <alignment horizontal="center" vertical="center" wrapText="1"/>
    </xf>
    <xf numFmtId="164" fontId="4" fillId="0" borderId="29" xfId="0" applyNumberFormat="1" applyFont="1" applyBorder="1" applyAlignment="1">
      <alignment horizontal="left" vertical="center" wrapText="1"/>
    </xf>
    <xf numFmtId="164" fontId="4" fillId="0" borderId="29" xfId="0" applyNumberFormat="1" applyFont="1" applyBorder="1" applyAlignment="1">
      <alignment horizontal="center" vertical="center" wrapText="1"/>
    </xf>
    <xf numFmtId="1" fontId="4" fillId="0" borderId="30" xfId="4" applyNumberFormat="1" applyFont="1" applyFill="1" applyBorder="1" applyAlignment="1">
      <alignment horizontal="center" vertical="center" wrapText="1"/>
    </xf>
    <xf numFmtId="164" fontId="4" fillId="0" borderId="6" xfId="0" applyNumberFormat="1" applyFont="1" applyBorder="1" applyAlignment="1">
      <alignment vertical="center" wrapText="1"/>
    </xf>
    <xf numFmtId="164" fontId="4" fillId="0" borderId="4" xfId="0" applyNumberFormat="1" applyFont="1" applyBorder="1" applyAlignment="1">
      <alignment vertical="center" wrapText="1"/>
    </xf>
    <xf numFmtId="2" fontId="4" fillId="0" borderId="22" xfId="0" applyNumberFormat="1" applyFont="1" applyBorder="1" applyAlignment="1">
      <alignment horizontal="center" vertical="center" wrapText="1"/>
    </xf>
    <xf numFmtId="0" fontId="4" fillId="5" borderId="23" xfId="0" applyFont="1" applyFill="1" applyBorder="1" applyAlignment="1">
      <alignment horizontal="center" vertical="center" wrapText="1"/>
    </xf>
    <xf numFmtId="0" fontId="4" fillId="0" borderId="23" xfId="0" applyFont="1" applyBorder="1" applyAlignment="1">
      <alignment horizontal="justify" vertical="center" wrapText="1"/>
    </xf>
    <xf numFmtId="164" fontId="4" fillId="0" borderId="23" xfId="0" applyNumberFormat="1" applyFont="1" applyBorder="1" applyAlignment="1">
      <alignment horizontal="center" vertical="center" wrapText="1"/>
    </xf>
    <xf numFmtId="0" fontId="4" fillId="0" borderId="24" xfId="0" applyFont="1" applyBorder="1" applyAlignment="1">
      <alignment horizontal="center" vertical="center" wrapText="1"/>
    </xf>
    <xf numFmtId="1" fontId="4" fillId="0" borderId="4" xfId="0" applyNumberFormat="1" applyFont="1" applyBorder="1" applyAlignment="1">
      <alignment horizontal="center" vertical="center" wrapText="1"/>
    </xf>
    <xf numFmtId="0" fontId="6" fillId="2" borderId="0" xfId="0" applyFont="1" applyFill="1" applyAlignment="1">
      <alignment vertical="center" wrapText="1"/>
    </xf>
    <xf numFmtId="2" fontId="4" fillId="0" borderId="26" xfId="0" applyNumberFormat="1" applyFont="1" applyBorder="1" applyAlignment="1">
      <alignment horizontal="center" vertical="center" wrapText="1"/>
    </xf>
    <xf numFmtId="0" fontId="4" fillId="5" borderId="4" xfId="0" applyFont="1" applyFill="1" applyBorder="1" applyAlignment="1">
      <alignment horizontal="center" vertical="center" wrapText="1"/>
    </xf>
    <xf numFmtId="9" fontId="4" fillId="0" borderId="27" xfId="4" applyFont="1" applyFill="1" applyBorder="1" applyAlignment="1">
      <alignment horizontal="center" vertical="center" wrapText="1"/>
    </xf>
    <xf numFmtId="2" fontId="4" fillId="0" borderId="5" xfId="0" applyNumberFormat="1" applyFont="1" applyBorder="1" applyAlignment="1">
      <alignment horizontal="center" vertical="center" wrapText="1"/>
    </xf>
    <xf numFmtId="9" fontId="4" fillId="0" borderId="5" xfId="4" applyFont="1" applyBorder="1" applyAlignment="1">
      <alignment horizontal="center" vertical="center" wrapText="1"/>
    </xf>
    <xf numFmtId="2" fontId="4" fillId="0" borderId="28" xfId="0" applyNumberFormat="1" applyFont="1" applyBorder="1" applyAlignment="1">
      <alignment horizontal="center" vertical="center" wrapText="1"/>
    </xf>
    <xf numFmtId="0" fontId="4" fillId="5" borderId="29" xfId="0" applyFont="1" applyFill="1" applyBorder="1" applyAlignment="1">
      <alignment horizontal="center" vertical="center" wrapText="1"/>
    </xf>
    <xf numFmtId="0" fontId="4" fillId="0" borderId="29" xfId="0" applyFont="1" applyBorder="1" applyAlignment="1">
      <alignment horizontal="justify" vertical="center" wrapText="1"/>
    </xf>
    <xf numFmtId="9" fontId="4" fillId="0" borderId="30" xfId="4" applyFont="1" applyFill="1" applyBorder="1" applyAlignment="1">
      <alignment horizontal="center" vertical="center" wrapText="1"/>
    </xf>
    <xf numFmtId="0" fontId="4" fillId="2" borderId="23" xfId="0" applyFont="1" applyFill="1" applyBorder="1" applyAlignment="1">
      <alignment horizontal="center" vertical="center" wrapText="1"/>
    </xf>
    <xf numFmtId="164" fontId="2" fillId="0" borderId="23" xfId="0" applyNumberFormat="1" applyFont="1" applyBorder="1" applyAlignment="1">
      <alignment vertical="center" wrapText="1"/>
    </xf>
    <xf numFmtId="164" fontId="4" fillId="0" borderId="23" xfId="1" applyNumberFormat="1" applyFont="1" applyFill="1" applyBorder="1" applyAlignment="1">
      <alignment horizontal="center" vertical="center" wrapText="1"/>
    </xf>
    <xf numFmtId="1" fontId="4" fillId="0" borderId="24"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164" fontId="4" fillId="0" borderId="4" xfId="1" applyNumberFormat="1" applyFont="1" applyFill="1" applyBorder="1" applyAlignment="1">
      <alignment horizontal="center" vertical="center" wrapText="1"/>
    </xf>
    <xf numFmtId="9" fontId="4" fillId="0" borderId="4" xfId="4" applyFont="1" applyFill="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27" xfId="0" applyNumberFormat="1" applyFont="1" applyBorder="1" applyAlignment="1">
      <alignment horizontal="center" vertical="center" wrapText="1"/>
    </xf>
    <xf numFmtId="10" fontId="4" fillId="0" borderId="4"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1" fontId="4" fillId="0" borderId="27" xfId="4" applyNumberFormat="1" applyFont="1" applyFill="1" applyBorder="1" applyAlignment="1">
      <alignment horizontal="center" vertical="center" wrapText="1"/>
    </xf>
    <xf numFmtId="9" fontId="4" fillId="0" borderId="27"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10" fontId="4" fillId="0" borderId="4" xfId="2" applyNumberFormat="1" applyFont="1" applyFill="1" applyBorder="1" applyAlignment="1">
      <alignment horizontal="center" vertical="center" wrapText="1"/>
    </xf>
    <xf numFmtId="10" fontId="4" fillId="0" borderId="27" xfId="4" applyNumberFormat="1" applyFont="1" applyFill="1" applyBorder="1" applyAlignment="1">
      <alignment horizontal="center" vertical="center" wrapText="1"/>
    </xf>
    <xf numFmtId="164" fontId="2" fillId="0" borderId="6"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0" fontId="4" fillId="0" borderId="4" xfId="4" applyNumberFormat="1" applyFont="1" applyFill="1" applyBorder="1" applyAlignment="1">
      <alignment horizontal="center" vertical="center" wrapText="1"/>
    </xf>
    <xf numFmtId="10" fontId="4" fillId="0" borderId="4" xfId="4" applyNumberFormat="1" applyFont="1" applyFill="1" applyBorder="1" applyAlignment="1">
      <alignment horizontal="center" vertical="center" wrapText="1"/>
    </xf>
    <xf numFmtId="1" fontId="4" fillId="2" borderId="4" xfId="4" applyNumberFormat="1" applyFont="1" applyFill="1" applyBorder="1" applyAlignment="1">
      <alignment horizontal="center" vertical="center" wrapText="1"/>
    </xf>
    <xf numFmtId="10" fontId="4" fillId="2" borderId="4" xfId="2" applyNumberFormat="1" applyFont="1" applyFill="1" applyBorder="1" applyAlignment="1">
      <alignment horizontal="center" vertical="center" wrapText="1"/>
    </xf>
    <xf numFmtId="10" fontId="4" fillId="2" borderId="27" xfId="4" applyNumberFormat="1" applyFont="1" applyFill="1" applyBorder="1" applyAlignment="1">
      <alignment horizontal="center" vertical="center" wrapText="1"/>
    </xf>
    <xf numFmtId="2" fontId="4" fillId="2" borderId="4" xfId="4" applyNumberFormat="1" applyFont="1" applyFill="1" applyBorder="1" applyAlignment="1">
      <alignment horizontal="center" vertical="center" wrapText="1"/>
    </xf>
    <xf numFmtId="9" fontId="4" fillId="2" borderId="4" xfId="4" applyFont="1" applyFill="1" applyBorder="1" applyAlignment="1">
      <alignment horizontal="center" vertical="center" wrapText="1"/>
    </xf>
    <xf numFmtId="9" fontId="4" fillId="2" borderId="27" xfId="4" applyFont="1" applyFill="1" applyBorder="1" applyAlignment="1">
      <alignment horizontal="center" vertical="center" wrapText="1"/>
    </xf>
    <xf numFmtId="0" fontId="4" fillId="0" borderId="27" xfId="0" applyFont="1" applyBorder="1" applyAlignment="1">
      <alignment horizontal="center" vertical="center" wrapText="1"/>
    </xf>
    <xf numFmtId="0" fontId="4" fillId="2" borderId="4" xfId="0" applyFont="1" applyFill="1" applyBorder="1" applyAlignment="1">
      <alignment horizontal="center" vertical="center" wrapText="1"/>
    </xf>
    <xf numFmtId="2" fontId="4" fillId="2" borderId="4" xfId="0" applyNumberFormat="1" applyFont="1" applyFill="1" applyBorder="1" applyAlignment="1">
      <alignment horizontal="center" vertical="center" wrapText="1"/>
    </xf>
    <xf numFmtId="0" fontId="4" fillId="0" borderId="4" xfId="0" applyFont="1" applyBorder="1" applyAlignment="1">
      <alignment horizontal="left" vertical="center" wrapText="1"/>
    </xf>
    <xf numFmtId="10" fontId="4" fillId="2" borderId="4" xfId="0" applyNumberFormat="1" applyFont="1" applyFill="1" applyBorder="1" applyAlignment="1">
      <alignment horizontal="center" vertical="center" wrapText="1"/>
    </xf>
    <xf numFmtId="10" fontId="4" fillId="2" borderId="27" xfId="0" applyNumberFormat="1" applyFont="1" applyFill="1" applyBorder="1" applyAlignment="1">
      <alignment horizontal="center" vertical="center" wrapText="1"/>
    </xf>
    <xf numFmtId="10" fontId="4" fillId="2" borderId="5" xfId="0" applyNumberFormat="1" applyFont="1" applyFill="1" applyBorder="1" applyAlignment="1">
      <alignment horizontal="center" vertical="center" wrapText="1"/>
    </xf>
    <xf numFmtId="10" fontId="4" fillId="2" borderId="31" xfId="0" applyNumberFormat="1" applyFont="1" applyFill="1" applyBorder="1" applyAlignment="1">
      <alignment horizontal="center" vertical="center" wrapText="1"/>
    </xf>
    <xf numFmtId="10" fontId="4" fillId="2" borderId="6" xfId="0" applyNumberFormat="1" applyFont="1" applyFill="1" applyBorder="1" applyAlignment="1">
      <alignment horizontal="center" vertical="center" wrapText="1"/>
    </xf>
    <xf numFmtId="10" fontId="4" fillId="0" borderId="5" xfId="0" applyNumberFormat="1" applyFont="1" applyBorder="1" applyAlignment="1">
      <alignment horizontal="center" vertical="center" wrapText="1"/>
    </xf>
    <xf numFmtId="10" fontId="4" fillId="0" borderId="31"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10" fontId="4" fillId="2" borderId="4" xfId="0" applyNumberFormat="1" applyFont="1" applyFill="1" applyBorder="1" applyAlignment="1">
      <alignment horizontal="center" vertical="center" wrapText="1"/>
    </xf>
    <xf numFmtId="10" fontId="4" fillId="2" borderId="27" xfId="0" applyNumberFormat="1" applyFont="1" applyFill="1" applyBorder="1" applyAlignment="1">
      <alignment horizontal="center" vertical="center" wrapText="1"/>
    </xf>
    <xf numFmtId="10" fontId="4" fillId="2" borderId="5" xfId="0" applyNumberFormat="1" applyFont="1" applyFill="1" applyBorder="1" applyAlignment="1">
      <alignment horizontal="center" vertical="center" wrapText="1"/>
    </xf>
    <xf numFmtId="10" fontId="4" fillId="2" borderId="31" xfId="0" applyNumberFormat="1" applyFont="1" applyFill="1" applyBorder="1" applyAlignment="1">
      <alignment horizontal="center" vertical="center" wrapText="1"/>
    </xf>
    <xf numFmtId="10" fontId="4" fillId="0" borderId="5" xfId="0" applyNumberFormat="1" applyFont="1" applyBorder="1" applyAlignment="1">
      <alignment horizontal="center" vertical="center" wrapText="1"/>
    </xf>
    <xf numFmtId="10" fontId="4" fillId="0" borderId="31"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0" fontId="4" fillId="0" borderId="4" xfId="0" applyFont="1" applyBorder="1" applyAlignment="1">
      <alignment vertical="center" wrapText="1"/>
    </xf>
    <xf numFmtId="2" fontId="2" fillId="0" borderId="27" xfId="0" applyNumberFormat="1" applyFont="1" applyBorder="1" applyAlignment="1">
      <alignment horizontal="center" vertical="center" wrapText="1"/>
    </xf>
    <xf numFmtId="10" fontId="4" fillId="0" borderId="4" xfId="4"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1" fontId="4" fillId="0" borderId="27" xfId="0"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2" fontId="4" fillId="0" borderId="4" xfId="4" applyNumberFormat="1" applyFont="1" applyBorder="1" applyAlignment="1">
      <alignment horizontal="center" vertical="center" wrapText="1"/>
    </xf>
    <xf numFmtId="2" fontId="4" fillId="0" borderId="27" xfId="4" applyNumberFormat="1" applyFont="1" applyBorder="1" applyAlignment="1">
      <alignment horizontal="center" vertical="center" wrapText="1"/>
    </xf>
    <xf numFmtId="10" fontId="4" fillId="0" borderId="4" xfId="4" applyNumberFormat="1" applyFont="1" applyBorder="1" applyAlignment="1">
      <alignment horizontal="center" vertical="center" wrapText="1"/>
    </xf>
    <xf numFmtId="164" fontId="4" fillId="2" borderId="4" xfId="1" applyNumberFormat="1" applyFont="1" applyFill="1" applyBorder="1" applyAlignment="1">
      <alignment horizontal="center" vertical="center" wrapText="1"/>
    </xf>
    <xf numFmtId="9" fontId="4" fillId="2" borderId="4" xfId="4" applyFont="1" applyFill="1" applyBorder="1" applyAlignment="1">
      <alignment horizontal="center" vertical="center" wrapText="1"/>
    </xf>
    <xf numFmtId="10" fontId="4" fillId="2" borderId="4" xfId="2" applyNumberFormat="1" applyFont="1" applyFill="1" applyBorder="1" applyAlignment="1">
      <alignment horizontal="center" vertical="center" wrapText="1"/>
    </xf>
    <xf numFmtId="10" fontId="4" fillId="2" borderId="27" xfId="4" applyNumberFormat="1" applyFont="1" applyFill="1" applyBorder="1" applyAlignment="1">
      <alignment horizontal="center" vertical="center" wrapText="1"/>
    </xf>
    <xf numFmtId="10" fontId="4" fillId="2" borderId="4" xfId="4" applyNumberFormat="1" applyFont="1" applyFill="1" applyBorder="1" applyAlignment="1">
      <alignment horizontal="center" vertical="center" wrapText="1"/>
    </xf>
    <xf numFmtId="9" fontId="4" fillId="2" borderId="27" xfId="4" applyFont="1" applyFill="1" applyBorder="1" applyAlignment="1">
      <alignment horizontal="center" vertical="center" wrapText="1"/>
    </xf>
    <xf numFmtId="10" fontId="4" fillId="2" borderId="1" xfId="4" applyNumberFormat="1" applyFont="1" applyFill="1" applyBorder="1" applyAlignment="1">
      <alignment horizontal="center" vertical="center" wrapText="1"/>
    </xf>
    <xf numFmtId="10" fontId="4" fillId="2" borderId="2" xfId="4" applyNumberFormat="1" applyFont="1" applyFill="1" applyBorder="1" applyAlignment="1">
      <alignment horizontal="center" vertical="center" wrapText="1"/>
    </xf>
    <xf numFmtId="10" fontId="4" fillId="2" borderId="32" xfId="4" applyNumberFormat="1" applyFont="1" applyFill="1" applyBorder="1" applyAlignment="1">
      <alignment horizontal="center" vertical="center" wrapText="1"/>
    </xf>
    <xf numFmtId="10" fontId="4" fillId="2" borderId="7" xfId="4" applyNumberFormat="1" applyFont="1" applyFill="1" applyBorder="1" applyAlignment="1">
      <alignment horizontal="center" vertical="center" wrapText="1"/>
    </xf>
    <xf numFmtId="10" fontId="4" fillId="2" borderId="0" xfId="4" applyNumberFormat="1" applyFont="1" applyFill="1" applyBorder="1" applyAlignment="1">
      <alignment horizontal="center" vertical="center" wrapText="1"/>
    </xf>
    <xf numFmtId="10" fontId="4" fillId="2" borderId="33" xfId="4" applyNumberFormat="1" applyFont="1" applyFill="1" applyBorder="1" applyAlignment="1">
      <alignment horizontal="center" vertical="center" wrapText="1"/>
    </xf>
    <xf numFmtId="10" fontId="4" fillId="2" borderId="9" xfId="4" applyNumberFormat="1" applyFont="1" applyFill="1" applyBorder="1" applyAlignment="1">
      <alignment horizontal="center" vertical="center" wrapText="1"/>
    </xf>
    <xf numFmtId="10" fontId="4" fillId="2" borderId="10" xfId="4" applyNumberFormat="1" applyFont="1" applyFill="1" applyBorder="1" applyAlignment="1">
      <alignment horizontal="center" vertical="center" wrapText="1"/>
    </xf>
    <xf numFmtId="10" fontId="4" fillId="2" borderId="34" xfId="4" applyNumberFormat="1" applyFont="1" applyFill="1" applyBorder="1" applyAlignment="1">
      <alignment horizontal="center" vertical="center" wrapText="1"/>
    </xf>
    <xf numFmtId="10" fontId="4" fillId="2" borderId="29" xfId="4" applyNumberFormat="1" applyFont="1" applyFill="1" applyBorder="1" applyAlignment="1">
      <alignment horizontal="center" vertical="center" wrapText="1"/>
    </xf>
    <xf numFmtId="10" fontId="4" fillId="0" borderId="29" xfId="4" applyNumberFormat="1" applyFont="1" applyFill="1" applyBorder="1" applyAlignment="1">
      <alignment horizontal="center" vertical="center" wrapText="1"/>
    </xf>
    <xf numFmtId="42" fontId="4" fillId="0" borderId="4" xfId="0" applyNumberFormat="1" applyFont="1" applyBorder="1" applyAlignment="1">
      <alignment horizontal="center" vertical="center" wrapText="1"/>
    </xf>
    <xf numFmtId="10" fontId="4" fillId="2" borderId="35" xfId="4" applyNumberFormat="1" applyFont="1" applyFill="1" applyBorder="1" applyAlignment="1">
      <alignment horizontal="center" vertical="center" wrapText="1"/>
    </xf>
    <xf numFmtId="10" fontId="4" fillId="0" borderId="35" xfId="4" applyNumberFormat="1" applyFont="1" applyFill="1" applyBorder="1" applyAlignment="1">
      <alignment horizontal="center" vertical="center" wrapText="1"/>
    </xf>
    <xf numFmtId="10" fontId="4" fillId="2" borderId="36" xfId="4" applyNumberFormat="1" applyFont="1" applyFill="1" applyBorder="1" applyAlignment="1">
      <alignment horizontal="center" vertical="center" wrapText="1"/>
    </xf>
    <xf numFmtId="10" fontId="4" fillId="0" borderId="36" xfId="4" applyNumberFormat="1" applyFont="1" applyFill="1" applyBorder="1" applyAlignment="1">
      <alignment horizontal="center" vertical="center" wrapText="1"/>
    </xf>
    <xf numFmtId="10" fontId="4" fillId="2" borderId="7" xfId="4" applyNumberFormat="1" applyFont="1" applyFill="1" applyBorder="1" applyAlignment="1">
      <alignment horizontal="center" vertical="center" wrapText="1"/>
    </xf>
    <xf numFmtId="10" fontId="4" fillId="2" borderId="0" xfId="4" applyNumberFormat="1" applyFont="1" applyFill="1" applyBorder="1" applyAlignment="1">
      <alignment horizontal="center" vertical="center" wrapText="1"/>
    </xf>
    <xf numFmtId="10" fontId="4" fillId="2" borderId="8" xfId="4" applyNumberFormat="1" applyFont="1" applyFill="1" applyBorder="1" applyAlignment="1">
      <alignment horizontal="center" vertical="center" wrapText="1"/>
    </xf>
    <xf numFmtId="10" fontId="4" fillId="0" borderId="7" xfId="4" applyNumberFormat="1" applyFont="1" applyFill="1" applyBorder="1" applyAlignment="1">
      <alignment horizontal="center" vertical="center" wrapText="1"/>
    </xf>
    <xf numFmtId="10" fontId="4" fillId="0" borderId="0" xfId="4" applyNumberFormat="1" applyFont="1" applyFill="1" applyBorder="1" applyAlignment="1">
      <alignment horizontal="center" vertical="center" wrapText="1"/>
    </xf>
    <xf numFmtId="10" fontId="4" fillId="0" borderId="8" xfId="4" applyNumberFormat="1" applyFont="1" applyFill="1" applyBorder="1" applyAlignment="1">
      <alignment horizontal="center" vertical="center" wrapText="1"/>
    </xf>
    <xf numFmtId="10" fontId="4" fillId="2" borderId="3" xfId="4" applyNumberFormat="1" applyFont="1" applyFill="1" applyBorder="1" applyAlignment="1">
      <alignment horizontal="center" vertical="center" wrapText="1"/>
    </xf>
    <xf numFmtId="10" fontId="4" fillId="2" borderId="8" xfId="4" applyNumberFormat="1" applyFont="1" applyFill="1" applyBorder="1" applyAlignment="1">
      <alignment horizontal="center" vertical="center" wrapText="1"/>
    </xf>
    <xf numFmtId="10" fontId="4" fillId="2" borderId="11" xfId="4" applyNumberFormat="1" applyFont="1" applyFill="1" applyBorder="1" applyAlignment="1">
      <alignment horizontal="center" vertical="center" wrapText="1"/>
    </xf>
    <xf numFmtId="0" fontId="4" fillId="2" borderId="4" xfId="0" applyFont="1" applyFill="1" applyBorder="1" applyAlignment="1">
      <alignment vertical="center" wrapText="1"/>
    </xf>
    <xf numFmtId="164" fontId="2" fillId="0" borderId="6" xfId="0" applyNumberFormat="1" applyFont="1" applyBorder="1" applyAlignment="1">
      <alignment horizontal="center" vertical="center" wrapText="1"/>
    </xf>
    <xf numFmtId="164" fontId="4" fillId="2" borderId="6"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10" fontId="4" fillId="0" borderId="5" xfId="4" applyNumberFormat="1" applyFont="1" applyBorder="1" applyAlignment="1">
      <alignment horizontal="center" vertical="center" wrapText="1"/>
    </xf>
    <xf numFmtId="10" fontId="4" fillId="0" borderId="31" xfId="4" applyNumberFormat="1" applyFont="1" applyBorder="1" applyAlignment="1">
      <alignment horizontal="center" vertical="center" wrapText="1"/>
    </xf>
    <xf numFmtId="10" fontId="4" fillId="0" borderId="6" xfId="4" applyNumberFormat="1" applyFont="1" applyBorder="1" applyAlignment="1">
      <alignment horizontal="center" vertical="center" wrapText="1"/>
    </xf>
    <xf numFmtId="9" fontId="2" fillId="0" borderId="27" xfId="4" applyFont="1" applyFill="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27" xfId="0" applyNumberFormat="1" applyFont="1" applyBorder="1" applyAlignment="1">
      <alignment horizontal="center" vertical="center" wrapText="1"/>
    </xf>
    <xf numFmtId="10" fontId="2" fillId="0" borderId="5" xfId="0" applyNumberFormat="1" applyFont="1" applyBorder="1" applyAlignment="1">
      <alignment horizontal="center" vertical="center" wrapText="1"/>
    </xf>
    <xf numFmtId="10" fontId="2" fillId="0" borderId="31" xfId="0" applyNumberFormat="1" applyFont="1" applyBorder="1" applyAlignment="1">
      <alignment horizontal="center" vertical="center" wrapText="1"/>
    </xf>
    <xf numFmtId="10" fontId="2" fillId="0" borderId="6" xfId="0" applyNumberFormat="1" applyFont="1" applyBorder="1" applyAlignment="1">
      <alignment horizontal="center" vertical="center" wrapText="1"/>
    </xf>
    <xf numFmtId="9" fontId="2" fillId="0" borderId="4" xfId="4" applyFont="1" applyBorder="1" applyAlignment="1">
      <alignment horizontal="center" vertical="center" wrapText="1"/>
    </xf>
    <xf numFmtId="10" fontId="2" fillId="0" borderId="4" xfId="2" applyNumberFormat="1" applyFont="1" applyBorder="1" applyAlignment="1">
      <alignment horizontal="center" vertical="center" wrapText="1"/>
    </xf>
    <xf numFmtId="10" fontId="2" fillId="0" borderId="27" xfId="4" applyNumberFormat="1" applyFont="1" applyBorder="1" applyAlignment="1">
      <alignment horizontal="center" vertical="center" wrapText="1"/>
    </xf>
    <xf numFmtId="10" fontId="2" fillId="0" borderId="4" xfId="4" applyNumberFormat="1" applyFont="1" applyBorder="1" applyAlignment="1">
      <alignment horizontal="center" vertical="center" wrapText="1"/>
    </xf>
    <xf numFmtId="164" fontId="4" fillId="0" borderId="4" xfId="3" applyNumberFormat="1" applyFont="1" applyFill="1" applyBorder="1" applyAlignment="1">
      <alignment horizontal="center" vertical="center" wrapText="1"/>
    </xf>
    <xf numFmtId="164" fontId="4" fillId="2" borderId="4" xfId="3" applyNumberFormat="1" applyFont="1" applyFill="1" applyBorder="1" applyAlignment="1">
      <alignment horizontal="center" vertical="center" wrapText="1"/>
    </xf>
    <xf numFmtId="9" fontId="2" fillId="0" borderId="4" xfId="4" applyFont="1" applyBorder="1" applyAlignment="1">
      <alignment horizontal="center" vertical="center" wrapText="1"/>
    </xf>
    <xf numFmtId="9" fontId="2" fillId="0" borderId="27" xfId="4" applyFont="1" applyBorder="1" applyAlignment="1">
      <alignment horizontal="center" vertical="center" wrapText="1"/>
    </xf>
    <xf numFmtId="2" fontId="2" fillId="0" borderId="27" xfId="4" applyNumberFormat="1" applyFont="1" applyFill="1" applyBorder="1" applyAlignment="1">
      <alignment horizontal="center" vertical="center" wrapText="1"/>
    </xf>
    <xf numFmtId="2" fontId="2" fillId="0" borderId="4" xfId="4" applyNumberFormat="1" applyFont="1" applyBorder="1" applyAlignment="1">
      <alignment horizontal="center" vertical="center" wrapText="1"/>
    </xf>
    <xf numFmtId="2" fontId="4" fillId="0" borderId="37" xfId="0" applyNumberFormat="1" applyFont="1" applyBorder="1" applyAlignment="1">
      <alignment horizontal="center" vertical="center" wrapText="1"/>
    </xf>
    <xf numFmtId="0" fontId="4" fillId="0" borderId="38" xfId="0" applyFont="1" applyBorder="1" applyAlignment="1">
      <alignment horizontal="center" vertical="center" wrapText="1"/>
    </xf>
    <xf numFmtId="49" fontId="4" fillId="0" borderId="38" xfId="0" applyNumberFormat="1" applyFont="1" applyBorder="1" applyAlignment="1">
      <alignment horizontal="center" vertical="center" wrapText="1"/>
    </xf>
    <xf numFmtId="0" fontId="4" fillId="2" borderId="38" xfId="0" applyFont="1" applyFill="1" applyBorder="1" applyAlignment="1">
      <alignment horizontal="center" vertical="center" wrapText="1"/>
    </xf>
    <xf numFmtId="0" fontId="4" fillId="0" borderId="38" xfId="0" applyFont="1" applyBorder="1" applyAlignment="1">
      <alignment horizontal="center" vertical="center" wrapText="1"/>
    </xf>
    <xf numFmtId="0" fontId="2" fillId="0" borderId="38" xfId="0" applyFont="1" applyBorder="1" applyAlignment="1">
      <alignment horizontal="justify" vertical="center" wrapText="1"/>
    </xf>
    <xf numFmtId="164" fontId="4" fillId="0" borderId="38" xfId="3" applyNumberFormat="1" applyFont="1" applyFill="1" applyBorder="1" applyAlignment="1">
      <alignment horizontal="center" vertical="center" wrapText="1"/>
    </xf>
    <xf numFmtId="9" fontId="4" fillId="0" borderId="39" xfId="4" applyFont="1" applyFill="1" applyBorder="1" applyAlignment="1">
      <alignment horizontal="center" vertical="center" wrapText="1"/>
    </xf>
    <xf numFmtId="164" fontId="4" fillId="2" borderId="40" xfId="3" applyNumberFormat="1" applyFont="1" applyFill="1" applyBorder="1" applyAlignment="1">
      <alignment horizontal="center" vertical="center" wrapText="1"/>
    </xf>
    <xf numFmtId="164" fontId="4" fillId="2" borderId="38" xfId="3" applyNumberFormat="1" applyFont="1" applyFill="1" applyBorder="1" applyAlignment="1">
      <alignment horizontal="center" vertical="center" wrapText="1"/>
    </xf>
    <xf numFmtId="9" fontId="4" fillId="2" borderId="38" xfId="4" applyFont="1" applyFill="1" applyBorder="1" applyAlignment="1">
      <alignment horizontal="center" vertical="center" wrapText="1"/>
    </xf>
    <xf numFmtId="9" fontId="4" fillId="0" borderId="38" xfId="4" applyFont="1" applyBorder="1" applyAlignment="1">
      <alignment horizontal="center" vertical="center" wrapText="1"/>
    </xf>
    <xf numFmtId="10" fontId="4" fillId="0" borderId="38" xfId="2" applyNumberFormat="1" applyFont="1" applyBorder="1" applyAlignment="1">
      <alignment horizontal="center" vertical="center" wrapText="1"/>
    </xf>
    <xf numFmtId="10" fontId="4" fillId="0" borderId="39" xfId="4" applyNumberFormat="1" applyFont="1" applyBorder="1" applyAlignment="1">
      <alignment horizontal="center" vertical="center" wrapText="1"/>
    </xf>
    <xf numFmtId="10" fontId="4" fillId="0" borderId="38" xfId="4" applyNumberFormat="1" applyFont="1" applyBorder="1" applyAlignment="1">
      <alignment horizontal="center" vertical="center" wrapText="1"/>
    </xf>
    <xf numFmtId="0" fontId="2" fillId="0" borderId="0" xfId="0" applyFont="1" applyAlignment="1">
      <alignment horizontal="justify" vertical="center" wrapText="1"/>
    </xf>
    <xf numFmtId="0" fontId="4" fillId="2" borderId="0" xfId="0" applyFont="1" applyFill="1" applyAlignment="1">
      <alignment horizontal="center" vertical="center" wrapText="1"/>
    </xf>
    <xf numFmtId="164" fontId="2" fillId="0" borderId="0" xfId="0" applyNumberFormat="1" applyFont="1" applyAlignment="1">
      <alignment vertical="center" wrapText="1"/>
    </xf>
  </cellXfs>
  <cellStyles count="5">
    <cellStyle name="Millares" xfId="1" builtinId="3"/>
    <cellStyle name="Moneda" xfId="2" builtinId="4"/>
    <cellStyle name="Moneda [0]" xfId="3" builtinId="7"/>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283030</xdr:colOff>
      <xdr:row>19</xdr:row>
      <xdr:rowOff>156481</xdr:rowOff>
    </xdr:from>
    <xdr:to>
      <xdr:col>7</xdr:col>
      <xdr:colOff>1147594</xdr:colOff>
      <xdr:row>20</xdr:row>
      <xdr:rowOff>20141</xdr:rowOff>
    </xdr:to>
    <xdr:pic>
      <xdr:nvPicPr>
        <xdr:cNvPr id="2" name="Imagen 1">
          <a:extLst>
            <a:ext uri="{FF2B5EF4-FFF2-40B4-BE49-F238E27FC236}">
              <a16:creationId xmlns:a16="http://schemas.microsoft.com/office/drawing/2014/main" id="{6B1DA372-B01D-4E79-A21E-FD387EF780BC}"/>
            </a:ext>
          </a:extLst>
        </xdr:cNvPr>
        <xdr:cNvPicPr>
          <a:picLocks noChangeAspect="1"/>
        </xdr:cNvPicPr>
      </xdr:nvPicPr>
      <xdr:blipFill>
        <a:blip xmlns:r="http://schemas.openxmlformats.org/officeDocument/2006/relationships" r:embed="rId1"/>
        <a:stretch>
          <a:fillRect/>
        </a:stretch>
      </xdr:blipFill>
      <xdr:spPr>
        <a:xfrm>
          <a:off x="7502980" y="8976631"/>
          <a:ext cx="864564" cy="930460"/>
        </a:xfrm>
        <a:prstGeom prst="rect">
          <a:avLst/>
        </a:prstGeom>
      </xdr:spPr>
    </xdr:pic>
    <xdr:clientData/>
  </xdr:twoCellAnchor>
  <xdr:twoCellAnchor editAs="oneCell">
    <xdr:from>
      <xdr:col>7</xdr:col>
      <xdr:colOff>252412</xdr:colOff>
      <xdr:row>7</xdr:row>
      <xdr:rowOff>209550</xdr:rowOff>
    </xdr:from>
    <xdr:to>
      <xdr:col>7</xdr:col>
      <xdr:colOff>1204912</xdr:colOff>
      <xdr:row>10</xdr:row>
      <xdr:rowOff>182561</xdr:rowOff>
    </xdr:to>
    <xdr:pic>
      <xdr:nvPicPr>
        <xdr:cNvPr id="3" name="Imagen 2">
          <a:extLst>
            <a:ext uri="{FF2B5EF4-FFF2-40B4-BE49-F238E27FC236}">
              <a16:creationId xmlns:a16="http://schemas.microsoft.com/office/drawing/2014/main" id="{5F46CF07-44BC-41D6-8299-0BEBBC6B8A2F}"/>
            </a:ext>
          </a:extLst>
        </xdr:cNvPr>
        <xdr:cNvPicPr>
          <a:picLocks noChangeAspect="1"/>
        </xdr:cNvPicPr>
      </xdr:nvPicPr>
      <xdr:blipFill>
        <a:blip xmlns:r="http://schemas.openxmlformats.org/officeDocument/2006/relationships" r:embed="rId2"/>
        <a:stretch>
          <a:fillRect/>
        </a:stretch>
      </xdr:blipFill>
      <xdr:spPr>
        <a:xfrm>
          <a:off x="7472362" y="2790825"/>
          <a:ext cx="952500" cy="915986"/>
        </a:xfrm>
        <a:prstGeom prst="rect">
          <a:avLst/>
        </a:prstGeom>
      </xdr:spPr>
    </xdr:pic>
    <xdr:clientData/>
  </xdr:twoCellAnchor>
  <xdr:twoCellAnchor editAs="oneCell">
    <xdr:from>
      <xdr:col>7</xdr:col>
      <xdr:colOff>269081</xdr:colOff>
      <xdr:row>10</xdr:row>
      <xdr:rowOff>211932</xdr:rowOff>
    </xdr:from>
    <xdr:to>
      <xdr:col>7</xdr:col>
      <xdr:colOff>1154795</xdr:colOff>
      <xdr:row>12</xdr:row>
      <xdr:rowOff>164875</xdr:rowOff>
    </xdr:to>
    <xdr:pic>
      <xdr:nvPicPr>
        <xdr:cNvPr id="4" name="Imagen 3">
          <a:extLst>
            <a:ext uri="{FF2B5EF4-FFF2-40B4-BE49-F238E27FC236}">
              <a16:creationId xmlns:a16="http://schemas.microsoft.com/office/drawing/2014/main" id="{410BD653-CE4E-45BB-8E35-16AF304CC069}"/>
            </a:ext>
          </a:extLst>
        </xdr:cNvPr>
        <xdr:cNvPicPr>
          <a:picLocks noChangeAspect="1"/>
        </xdr:cNvPicPr>
      </xdr:nvPicPr>
      <xdr:blipFill>
        <a:blip xmlns:r="http://schemas.openxmlformats.org/officeDocument/2006/relationships" r:embed="rId3"/>
        <a:stretch>
          <a:fillRect/>
        </a:stretch>
      </xdr:blipFill>
      <xdr:spPr>
        <a:xfrm>
          <a:off x="7489031" y="3736182"/>
          <a:ext cx="885714" cy="905443"/>
        </a:xfrm>
        <a:prstGeom prst="rect">
          <a:avLst/>
        </a:prstGeom>
      </xdr:spPr>
    </xdr:pic>
    <xdr:clientData/>
  </xdr:twoCellAnchor>
  <xdr:twoCellAnchor editAs="oneCell">
    <xdr:from>
      <xdr:col>7</xdr:col>
      <xdr:colOff>261938</xdr:colOff>
      <xdr:row>12</xdr:row>
      <xdr:rowOff>286090</xdr:rowOff>
    </xdr:from>
    <xdr:to>
      <xdr:col>7</xdr:col>
      <xdr:colOff>1131093</xdr:colOff>
      <xdr:row>14</xdr:row>
      <xdr:rowOff>167027</xdr:rowOff>
    </xdr:to>
    <xdr:pic>
      <xdr:nvPicPr>
        <xdr:cNvPr id="5" name="Imagen 4">
          <a:extLst>
            <a:ext uri="{FF2B5EF4-FFF2-40B4-BE49-F238E27FC236}">
              <a16:creationId xmlns:a16="http://schemas.microsoft.com/office/drawing/2014/main" id="{00A47450-664C-420E-A0E3-BB9356D7BE61}"/>
            </a:ext>
          </a:extLst>
        </xdr:cNvPr>
        <xdr:cNvPicPr>
          <a:picLocks noChangeAspect="1"/>
        </xdr:cNvPicPr>
      </xdr:nvPicPr>
      <xdr:blipFill>
        <a:blip xmlns:r="http://schemas.openxmlformats.org/officeDocument/2006/relationships" r:embed="rId4"/>
        <a:stretch>
          <a:fillRect/>
        </a:stretch>
      </xdr:blipFill>
      <xdr:spPr>
        <a:xfrm>
          <a:off x="7481888" y="4762840"/>
          <a:ext cx="869155" cy="823912"/>
        </a:xfrm>
        <a:prstGeom prst="rect">
          <a:avLst/>
        </a:prstGeom>
      </xdr:spPr>
    </xdr:pic>
    <xdr:clientData/>
  </xdr:twoCellAnchor>
  <xdr:twoCellAnchor editAs="oneCell">
    <xdr:from>
      <xdr:col>7</xdr:col>
      <xdr:colOff>261258</xdr:colOff>
      <xdr:row>16</xdr:row>
      <xdr:rowOff>172809</xdr:rowOff>
    </xdr:from>
    <xdr:to>
      <xdr:col>7</xdr:col>
      <xdr:colOff>1108957</xdr:colOff>
      <xdr:row>17</xdr:row>
      <xdr:rowOff>457766</xdr:rowOff>
    </xdr:to>
    <xdr:pic>
      <xdr:nvPicPr>
        <xdr:cNvPr id="6" name="Imagen 5">
          <a:extLst>
            <a:ext uri="{FF2B5EF4-FFF2-40B4-BE49-F238E27FC236}">
              <a16:creationId xmlns:a16="http://schemas.microsoft.com/office/drawing/2014/main" id="{8183C808-94B0-4743-B503-FE2F0477CFFC}"/>
            </a:ext>
          </a:extLst>
        </xdr:cNvPr>
        <xdr:cNvPicPr>
          <a:picLocks noChangeAspect="1"/>
        </xdr:cNvPicPr>
      </xdr:nvPicPr>
      <xdr:blipFill>
        <a:blip xmlns:r="http://schemas.openxmlformats.org/officeDocument/2006/relationships" r:embed="rId5"/>
        <a:stretch>
          <a:fillRect/>
        </a:stretch>
      </xdr:blipFill>
      <xdr:spPr>
        <a:xfrm>
          <a:off x="7481208" y="6916509"/>
          <a:ext cx="847699" cy="913607"/>
        </a:xfrm>
        <a:prstGeom prst="rect">
          <a:avLst/>
        </a:prstGeom>
      </xdr:spPr>
    </xdr:pic>
    <xdr:clientData/>
  </xdr:twoCellAnchor>
  <xdr:twoCellAnchor editAs="oneCell">
    <xdr:from>
      <xdr:col>7</xdr:col>
      <xdr:colOff>273844</xdr:colOff>
      <xdr:row>14</xdr:row>
      <xdr:rowOff>300037</xdr:rowOff>
    </xdr:from>
    <xdr:to>
      <xdr:col>7</xdr:col>
      <xdr:colOff>1154906</xdr:colOff>
      <xdr:row>15</xdr:row>
      <xdr:rowOff>533060</xdr:rowOff>
    </xdr:to>
    <xdr:pic>
      <xdr:nvPicPr>
        <xdr:cNvPr id="7" name="Imagen 6">
          <a:extLst>
            <a:ext uri="{FF2B5EF4-FFF2-40B4-BE49-F238E27FC236}">
              <a16:creationId xmlns:a16="http://schemas.microsoft.com/office/drawing/2014/main" id="{3585E5C7-00F8-41C5-A9CE-DD9F49B21618}"/>
            </a:ext>
          </a:extLst>
        </xdr:cNvPr>
        <xdr:cNvPicPr>
          <a:picLocks noChangeAspect="1"/>
        </xdr:cNvPicPr>
      </xdr:nvPicPr>
      <xdr:blipFill>
        <a:blip xmlns:r="http://schemas.openxmlformats.org/officeDocument/2006/relationships" r:embed="rId6"/>
        <a:stretch>
          <a:fillRect/>
        </a:stretch>
      </xdr:blipFill>
      <xdr:spPr>
        <a:xfrm>
          <a:off x="7493794" y="5719762"/>
          <a:ext cx="881062" cy="928348"/>
        </a:xfrm>
        <a:prstGeom prst="rect">
          <a:avLst/>
        </a:prstGeom>
      </xdr:spPr>
    </xdr:pic>
    <xdr:clientData/>
  </xdr:twoCellAnchor>
  <xdr:twoCellAnchor editAs="oneCell">
    <xdr:from>
      <xdr:col>7</xdr:col>
      <xdr:colOff>233362</xdr:colOff>
      <xdr:row>20</xdr:row>
      <xdr:rowOff>132555</xdr:rowOff>
    </xdr:from>
    <xdr:to>
      <xdr:col>7</xdr:col>
      <xdr:colOff>1185862</xdr:colOff>
      <xdr:row>20</xdr:row>
      <xdr:rowOff>1037767</xdr:rowOff>
    </xdr:to>
    <xdr:pic>
      <xdr:nvPicPr>
        <xdr:cNvPr id="8" name="Imagen 7">
          <a:extLst>
            <a:ext uri="{FF2B5EF4-FFF2-40B4-BE49-F238E27FC236}">
              <a16:creationId xmlns:a16="http://schemas.microsoft.com/office/drawing/2014/main" id="{8B5A1B98-C76E-484E-A9FD-8ECC57151102}"/>
            </a:ext>
          </a:extLst>
        </xdr:cNvPr>
        <xdr:cNvPicPr>
          <a:picLocks noChangeAspect="1"/>
        </xdr:cNvPicPr>
      </xdr:nvPicPr>
      <xdr:blipFill>
        <a:blip xmlns:r="http://schemas.openxmlformats.org/officeDocument/2006/relationships" r:embed="rId2"/>
        <a:stretch>
          <a:fillRect/>
        </a:stretch>
      </xdr:blipFill>
      <xdr:spPr>
        <a:xfrm>
          <a:off x="7453312" y="10019505"/>
          <a:ext cx="952500" cy="905212"/>
        </a:xfrm>
        <a:prstGeom prst="rect">
          <a:avLst/>
        </a:prstGeom>
      </xdr:spPr>
    </xdr:pic>
    <xdr:clientData/>
  </xdr:twoCellAnchor>
  <xdr:twoCellAnchor editAs="oneCell">
    <xdr:from>
      <xdr:col>7</xdr:col>
      <xdr:colOff>288131</xdr:colOff>
      <xdr:row>21</xdr:row>
      <xdr:rowOff>114638</xdr:rowOff>
    </xdr:from>
    <xdr:to>
      <xdr:col>7</xdr:col>
      <xdr:colOff>1157286</xdr:colOff>
      <xdr:row>21</xdr:row>
      <xdr:rowOff>909521</xdr:rowOff>
    </xdr:to>
    <xdr:pic>
      <xdr:nvPicPr>
        <xdr:cNvPr id="9" name="Imagen 8">
          <a:extLst>
            <a:ext uri="{FF2B5EF4-FFF2-40B4-BE49-F238E27FC236}">
              <a16:creationId xmlns:a16="http://schemas.microsoft.com/office/drawing/2014/main" id="{8596FA76-805E-416A-A74C-09DEA9B11A63}"/>
            </a:ext>
          </a:extLst>
        </xdr:cNvPr>
        <xdr:cNvPicPr>
          <a:picLocks noChangeAspect="1"/>
        </xdr:cNvPicPr>
      </xdr:nvPicPr>
      <xdr:blipFill>
        <a:blip xmlns:r="http://schemas.openxmlformats.org/officeDocument/2006/relationships" r:embed="rId4"/>
        <a:stretch>
          <a:fillRect/>
        </a:stretch>
      </xdr:blipFill>
      <xdr:spPr>
        <a:xfrm>
          <a:off x="7508081" y="11068388"/>
          <a:ext cx="869155" cy="794883"/>
        </a:xfrm>
        <a:prstGeom prst="rect">
          <a:avLst/>
        </a:prstGeom>
      </xdr:spPr>
    </xdr:pic>
    <xdr:clientData/>
  </xdr:twoCellAnchor>
  <xdr:twoCellAnchor editAs="oneCell">
    <xdr:from>
      <xdr:col>7</xdr:col>
      <xdr:colOff>243743</xdr:colOff>
      <xdr:row>21</xdr:row>
      <xdr:rowOff>1000125</xdr:rowOff>
    </xdr:from>
    <xdr:to>
      <xdr:col>7</xdr:col>
      <xdr:colOff>1204005</xdr:colOff>
      <xdr:row>22</xdr:row>
      <xdr:rowOff>952500</xdr:rowOff>
    </xdr:to>
    <xdr:pic>
      <xdr:nvPicPr>
        <xdr:cNvPr id="10" name="Imagen 9">
          <a:extLst>
            <a:ext uri="{FF2B5EF4-FFF2-40B4-BE49-F238E27FC236}">
              <a16:creationId xmlns:a16="http://schemas.microsoft.com/office/drawing/2014/main" id="{2B329178-2846-44FA-BD81-F49D628FE09B}"/>
            </a:ext>
          </a:extLst>
        </xdr:cNvPr>
        <xdr:cNvPicPr>
          <a:picLocks noChangeAspect="1"/>
        </xdr:cNvPicPr>
      </xdr:nvPicPr>
      <xdr:blipFill>
        <a:blip xmlns:r="http://schemas.openxmlformats.org/officeDocument/2006/relationships" r:embed="rId6"/>
        <a:stretch>
          <a:fillRect/>
        </a:stretch>
      </xdr:blipFill>
      <xdr:spPr>
        <a:xfrm>
          <a:off x="7463693" y="11953875"/>
          <a:ext cx="960262" cy="1019175"/>
        </a:xfrm>
        <a:prstGeom prst="rect">
          <a:avLst/>
        </a:prstGeom>
      </xdr:spPr>
    </xdr:pic>
    <xdr:clientData/>
  </xdr:twoCellAnchor>
  <xdr:twoCellAnchor editAs="oneCell">
    <xdr:from>
      <xdr:col>7</xdr:col>
      <xdr:colOff>228487</xdr:colOff>
      <xdr:row>53</xdr:row>
      <xdr:rowOff>131761</xdr:rowOff>
    </xdr:from>
    <xdr:to>
      <xdr:col>7</xdr:col>
      <xdr:colOff>1161143</xdr:colOff>
      <xdr:row>58</xdr:row>
      <xdr:rowOff>127001</xdr:rowOff>
    </xdr:to>
    <xdr:pic>
      <xdr:nvPicPr>
        <xdr:cNvPr id="11" name="Imagen 10">
          <a:extLst>
            <a:ext uri="{FF2B5EF4-FFF2-40B4-BE49-F238E27FC236}">
              <a16:creationId xmlns:a16="http://schemas.microsoft.com/office/drawing/2014/main" id="{7AD918ED-5F1D-45FF-80BD-304FB47186BE}"/>
            </a:ext>
          </a:extLst>
        </xdr:cNvPr>
        <xdr:cNvPicPr>
          <a:picLocks noChangeAspect="1"/>
        </xdr:cNvPicPr>
      </xdr:nvPicPr>
      <xdr:blipFill>
        <a:blip xmlns:r="http://schemas.openxmlformats.org/officeDocument/2006/relationships" r:embed="rId7"/>
        <a:stretch>
          <a:fillRect/>
        </a:stretch>
      </xdr:blipFill>
      <xdr:spPr>
        <a:xfrm>
          <a:off x="7448437" y="27306586"/>
          <a:ext cx="932656" cy="1042990"/>
        </a:xfrm>
        <a:prstGeom prst="rect">
          <a:avLst/>
        </a:prstGeom>
      </xdr:spPr>
    </xdr:pic>
    <xdr:clientData/>
  </xdr:twoCellAnchor>
  <xdr:twoCellAnchor editAs="oneCell">
    <xdr:from>
      <xdr:col>7</xdr:col>
      <xdr:colOff>285182</xdr:colOff>
      <xdr:row>43</xdr:row>
      <xdr:rowOff>517071</xdr:rowOff>
    </xdr:from>
    <xdr:to>
      <xdr:col>7</xdr:col>
      <xdr:colOff>1201964</xdr:colOff>
      <xdr:row>47</xdr:row>
      <xdr:rowOff>198514</xdr:rowOff>
    </xdr:to>
    <xdr:pic>
      <xdr:nvPicPr>
        <xdr:cNvPr id="12" name="Imagen 11">
          <a:extLst>
            <a:ext uri="{FF2B5EF4-FFF2-40B4-BE49-F238E27FC236}">
              <a16:creationId xmlns:a16="http://schemas.microsoft.com/office/drawing/2014/main" id="{AEC128C5-C244-4DD9-B73B-0C69CAA6BE52}"/>
            </a:ext>
          </a:extLst>
        </xdr:cNvPr>
        <xdr:cNvPicPr>
          <a:picLocks noChangeAspect="1"/>
        </xdr:cNvPicPr>
      </xdr:nvPicPr>
      <xdr:blipFill>
        <a:blip xmlns:r="http://schemas.openxmlformats.org/officeDocument/2006/relationships" r:embed="rId8"/>
        <a:stretch>
          <a:fillRect/>
        </a:stretch>
      </xdr:blipFill>
      <xdr:spPr>
        <a:xfrm>
          <a:off x="7505132" y="24548646"/>
          <a:ext cx="916782" cy="1291168"/>
        </a:xfrm>
        <a:prstGeom prst="rect">
          <a:avLst/>
        </a:prstGeom>
      </xdr:spPr>
    </xdr:pic>
    <xdr:clientData/>
  </xdr:twoCellAnchor>
  <xdr:twoCellAnchor editAs="oneCell">
    <xdr:from>
      <xdr:col>7</xdr:col>
      <xdr:colOff>246062</xdr:colOff>
      <xdr:row>48</xdr:row>
      <xdr:rowOff>113323</xdr:rowOff>
    </xdr:from>
    <xdr:to>
      <xdr:col>7</xdr:col>
      <xdr:colOff>1176757</xdr:colOff>
      <xdr:row>52</xdr:row>
      <xdr:rowOff>113392</xdr:rowOff>
    </xdr:to>
    <xdr:pic>
      <xdr:nvPicPr>
        <xdr:cNvPr id="13" name="Imagen 12">
          <a:extLst>
            <a:ext uri="{FF2B5EF4-FFF2-40B4-BE49-F238E27FC236}">
              <a16:creationId xmlns:a16="http://schemas.microsoft.com/office/drawing/2014/main" id="{2C1C884F-BD0F-4E79-882F-E8A8AB17EC56}"/>
            </a:ext>
          </a:extLst>
        </xdr:cNvPr>
        <xdr:cNvPicPr>
          <a:picLocks noChangeAspect="1"/>
        </xdr:cNvPicPr>
      </xdr:nvPicPr>
      <xdr:blipFill>
        <a:blip xmlns:r="http://schemas.openxmlformats.org/officeDocument/2006/relationships" r:embed="rId9"/>
        <a:stretch>
          <a:fillRect/>
        </a:stretch>
      </xdr:blipFill>
      <xdr:spPr>
        <a:xfrm>
          <a:off x="7466012" y="25964173"/>
          <a:ext cx="930695" cy="1114494"/>
        </a:xfrm>
        <a:prstGeom prst="rect">
          <a:avLst/>
        </a:prstGeom>
      </xdr:spPr>
    </xdr:pic>
    <xdr:clientData/>
  </xdr:twoCellAnchor>
  <xdr:twoCellAnchor editAs="oneCell">
    <xdr:from>
      <xdr:col>7</xdr:col>
      <xdr:colOff>258915</xdr:colOff>
      <xdr:row>59</xdr:row>
      <xdr:rowOff>200593</xdr:rowOff>
    </xdr:from>
    <xdr:to>
      <xdr:col>7</xdr:col>
      <xdr:colOff>1217691</xdr:colOff>
      <xdr:row>64</xdr:row>
      <xdr:rowOff>56244</xdr:rowOff>
    </xdr:to>
    <xdr:pic>
      <xdr:nvPicPr>
        <xdr:cNvPr id="14" name="Imagen 13">
          <a:extLst>
            <a:ext uri="{FF2B5EF4-FFF2-40B4-BE49-F238E27FC236}">
              <a16:creationId xmlns:a16="http://schemas.microsoft.com/office/drawing/2014/main" id="{DD4E803E-9C5C-4A97-8BE3-C2210532B8D0}"/>
            </a:ext>
          </a:extLst>
        </xdr:cNvPr>
        <xdr:cNvPicPr>
          <a:picLocks noChangeAspect="1"/>
        </xdr:cNvPicPr>
      </xdr:nvPicPr>
      <xdr:blipFill>
        <a:blip xmlns:r="http://schemas.openxmlformats.org/officeDocument/2006/relationships" r:embed="rId10"/>
        <a:stretch>
          <a:fillRect/>
        </a:stretch>
      </xdr:blipFill>
      <xdr:spPr>
        <a:xfrm>
          <a:off x="7478865" y="28632718"/>
          <a:ext cx="958776" cy="1112951"/>
        </a:xfrm>
        <a:prstGeom prst="rect">
          <a:avLst/>
        </a:prstGeom>
      </xdr:spPr>
    </xdr:pic>
    <xdr:clientData/>
  </xdr:twoCellAnchor>
  <xdr:twoCellAnchor editAs="oneCell">
    <xdr:from>
      <xdr:col>7</xdr:col>
      <xdr:colOff>284390</xdr:colOff>
      <xdr:row>42</xdr:row>
      <xdr:rowOff>258535</xdr:rowOff>
    </xdr:from>
    <xdr:to>
      <xdr:col>7</xdr:col>
      <xdr:colOff>1252765</xdr:colOff>
      <xdr:row>43</xdr:row>
      <xdr:rowOff>359228</xdr:rowOff>
    </xdr:to>
    <xdr:pic>
      <xdr:nvPicPr>
        <xdr:cNvPr id="15" name="Imagen 14">
          <a:extLst>
            <a:ext uri="{FF2B5EF4-FFF2-40B4-BE49-F238E27FC236}">
              <a16:creationId xmlns:a16="http://schemas.microsoft.com/office/drawing/2014/main" id="{E84FA99E-8695-4363-8FA5-D4E32204516F}"/>
            </a:ext>
          </a:extLst>
        </xdr:cNvPr>
        <xdr:cNvPicPr>
          <a:picLocks noChangeAspect="1"/>
        </xdr:cNvPicPr>
      </xdr:nvPicPr>
      <xdr:blipFill>
        <a:blip xmlns:r="http://schemas.openxmlformats.org/officeDocument/2006/relationships" r:embed="rId6"/>
        <a:stretch>
          <a:fillRect/>
        </a:stretch>
      </xdr:blipFill>
      <xdr:spPr>
        <a:xfrm>
          <a:off x="7504340" y="23356660"/>
          <a:ext cx="968375" cy="1034143"/>
        </a:xfrm>
        <a:prstGeom prst="rect">
          <a:avLst/>
        </a:prstGeom>
      </xdr:spPr>
    </xdr:pic>
    <xdr:clientData/>
  </xdr:twoCellAnchor>
  <xdr:twoCellAnchor>
    <xdr:from>
      <xdr:col>7</xdr:col>
      <xdr:colOff>1453696</xdr:colOff>
      <xdr:row>7</xdr:row>
      <xdr:rowOff>0</xdr:rowOff>
    </xdr:from>
    <xdr:to>
      <xdr:col>7</xdr:col>
      <xdr:colOff>1850571</xdr:colOff>
      <xdr:row>109</xdr:row>
      <xdr:rowOff>365125</xdr:rowOff>
    </xdr:to>
    <xdr:sp macro="" textlink="">
      <xdr:nvSpPr>
        <xdr:cNvPr id="16" name="Rectángulo 15">
          <a:extLst>
            <a:ext uri="{FF2B5EF4-FFF2-40B4-BE49-F238E27FC236}">
              <a16:creationId xmlns:a16="http://schemas.microsoft.com/office/drawing/2014/main" id="{A001B091-EAFB-4D53-9DC8-8EBE09444F62}"/>
            </a:ext>
          </a:extLst>
        </xdr:cNvPr>
        <xdr:cNvSpPr/>
      </xdr:nvSpPr>
      <xdr:spPr>
        <a:xfrm>
          <a:off x="8673646" y="2581275"/>
          <a:ext cx="396875" cy="415036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l"/>
          <a:r>
            <a:rPr lang="es-CO" sz="1100">
              <a:solidFill>
                <a:schemeClr val="bg1"/>
              </a:solidFill>
            </a:rPr>
            <a:t>                                                                                                                                                                                                                                                                                                                                                                                                                                                                                                                                     </a:t>
          </a:r>
          <a:r>
            <a:rPr lang="es-CO" sz="2000">
              <a:solidFill>
                <a:schemeClr val="bg1"/>
              </a:solidFill>
            </a:rPr>
            <a:t> 17</a:t>
          </a:r>
          <a:r>
            <a:rPr lang="es-CO" sz="1100">
              <a:solidFill>
                <a:schemeClr val="bg1"/>
              </a:solidFill>
            </a:rPr>
            <a:t>    ALIANZAS PARA LOGRAR LOS</a:t>
          </a:r>
          <a:r>
            <a:rPr lang="es-CO" sz="1100" baseline="0">
              <a:solidFill>
                <a:schemeClr val="bg1"/>
              </a:solidFill>
            </a:rPr>
            <a:t> OBJETIVOS</a:t>
          </a:r>
          <a:endParaRPr lang="es-CO" sz="1100">
            <a:solidFill>
              <a:schemeClr val="bg1"/>
            </a:solidFill>
          </a:endParaRPr>
        </a:p>
      </xdr:txBody>
    </xdr:sp>
    <xdr:clientData/>
  </xdr:twoCellAnchor>
  <xdr:twoCellAnchor editAs="oneCell">
    <xdr:from>
      <xdr:col>1</xdr:col>
      <xdr:colOff>530678</xdr:colOff>
      <xdr:row>0</xdr:row>
      <xdr:rowOff>0</xdr:rowOff>
    </xdr:from>
    <xdr:to>
      <xdr:col>4</xdr:col>
      <xdr:colOff>499871</xdr:colOff>
      <xdr:row>3</xdr:row>
      <xdr:rowOff>217715</xdr:rowOff>
    </xdr:to>
    <xdr:pic>
      <xdr:nvPicPr>
        <xdr:cNvPr id="17" name="Imagen 16">
          <a:extLst>
            <a:ext uri="{FF2B5EF4-FFF2-40B4-BE49-F238E27FC236}">
              <a16:creationId xmlns:a16="http://schemas.microsoft.com/office/drawing/2014/main" id="{0E3FB6A9-39EA-4163-8D8D-89E31AE87383}"/>
            </a:ext>
          </a:extLst>
        </xdr:cNvPr>
        <xdr:cNvPicPr>
          <a:picLocks noChangeAspect="1"/>
        </xdr:cNvPicPr>
      </xdr:nvPicPr>
      <xdr:blipFill>
        <a:blip xmlns:r="http://schemas.openxmlformats.org/officeDocument/2006/relationships" r:embed="rId11"/>
        <a:stretch>
          <a:fillRect/>
        </a:stretch>
      </xdr:blipFill>
      <xdr:spPr>
        <a:xfrm>
          <a:off x="892628" y="0"/>
          <a:ext cx="2683818" cy="1027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EMAB%20PROFESIONAL%20PROYECTOS\3.%20PLANES%20INSTITUCIONALES\1.%20PLAN%20DE%20ACCI&#211;N\EMAB\2025\1.%20FORMULACI&#211;N\PLAN%20DE%20ACCION%202025.xlsx" TargetMode="External"/><Relationship Id="rId1" Type="http://schemas.openxmlformats.org/officeDocument/2006/relationships/externalLinkPath" Target="PLAN%20DE%20ACCION%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 accion insitucional"/>
      <sheetName val="Seguimiento"/>
      <sheetName val="Presupuesto"/>
      <sheetName val="Indicadores y metas"/>
    </sheetNames>
    <sheetDataSet>
      <sheetData sheetId="0"/>
      <sheetData sheetId="1"/>
      <sheetData sheetId="2">
        <row r="7">
          <cell r="B7" t="str">
            <v>2.1.1.01.01.001.01</v>
          </cell>
          <cell r="C7" t="str">
            <v>sueldos personal de nomina</v>
          </cell>
          <cell r="D7">
            <v>6053693292</v>
          </cell>
        </row>
        <row r="8">
          <cell r="B8" t="str">
            <v>2.1.1.01.01.001.02</v>
          </cell>
          <cell r="C8" t="str">
            <v>horas extras, dominicales, festivos y recargos</v>
          </cell>
          <cell r="D8">
            <v>359618688.00000006</v>
          </cell>
        </row>
        <row r="9">
          <cell r="B9" t="str">
            <v>2.1.1.01.01.001.05</v>
          </cell>
          <cell r="C9" t="str">
            <v>auxilio de transporte</v>
          </cell>
          <cell r="D9">
            <v>6765120</v>
          </cell>
        </row>
        <row r="10">
          <cell r="B10" t="str">
            <v>2.1.1.01.01.001.06</v>
          </cell>
          <cell r="C10" t="str">
            <v>prima de servicio</v>
          </cell>
          <cell r="D10">
            <v>590010047.33333337</v>
          </cell>
        </row>
        <row r="11">
          <cell r="B11" t="str">
            <v>2.1.1.01.01.001.08.02</v>
          </cell>
          <cell r="C11" t="str">
            <v>prima de vacaciones</v>
          </cell>
          <cell r="D11">
            <v>250053220.5</v>
          </cell>
        </row>
        <row r="12">
          <cell r="B12" t="str">
            <v>2.1.1.01.01.002.06.01</v>
          </cell>
          <cell r="C12" t="str">
            <v>Pirma servicio convencional semestral</v>
          </cell>
          <cell r="D12">
            <v>500106441</v>
          </cell>
        </row>
        <row r="13">
          <cell r="B13" t="str">
            <v>2.1.1.01.01.002.06.02</v>
          </cell>
          <cell r="C13" t="str">
            <v>Prima semestral ambiental</v>
          </cell>
          <cell r="D13">
            <v>666808587.99999988</v>
          </cell>
        </row>
        <row r="14">
          <cell r="B14" t="str">
            <v>2.1.1.01.01.002.12</v>
          </cell>
          <cell r="C14" t="str">
            <v>Prima de antigüedad</v>
          </cell>
        </row>
        <row r="15">
          <cell r="B15" t="str">
            <v>2.1.1.01.01.002.12.02.00</v>
          </cell>
          <cell r="C15" t="str">
            <v>aporte fondo de vivienda</v>
          </cell>
          <cell r="D15">
            <v>138710000</v>
          </cell>
        </row>
        <row r="16">
          <cell r="B16" t="str">
            <v>2.1.1.01.02.001.01</v>
          </cell>
          <cell r="C16" t="str">
            <v>aporte pensión</v>
          </cell>
          <cell r="D16">
            <v>849614468.15999973</v>
          </cell>
        </row>
        <row r="17">
          <cell r="B17" t="str">
            <v>2.1.1.01.02.002.01</v>
          </cell>
          <cell r="C17" t="str">
            <v>aporte salud</v>
          </cell>
          <cell r="D17">
            <v>65778655</v>
          </cell>
        </row>
        <row r="18">
          <cell r="B18" t="str">
            <v>2.1.1.01.02.003.01</v>
          </cell>
          <cell r="C18" t="str">
            <v>cesantías</v>
          </cell>
          <cell r="D18">
            <v>590010047.33333337</v>
          </cell>
        </row>
        <row r="19">
          <cell r="B19" t="str">
            <v>2.1.1.01.02.003.02</v>
          </cell>
          <cell r="C19" t="str">
            <v>intereses sobre cesantías</v>
          </cell>
          <cell r="D19">
            <v>70801205.680000007</v>
          </cell>
        </row>
        <row r="20">
          <cell r="B20" t="str">
            <v>2.1.1.01.02.004</v>
          </cell>
          <cell r="C20" t="str">
            <v>aportes a cajas de compensación familiar</v>
          </cell>
          <cell r="D20">
            <v>283204822.71999991</v>
          </cell>
        </row>
        <row r="21">
          <cell r="B21" t="str">
            <v>2.1.1.01.02.005</v>
          </cell>
          <cell r="C21" t="str">
            <v>aportes generales al sistema de riesgos laborales</v>
          </cell>
          <cell r="D21">
            <v>247804219.87999997</v>
          </cell>
        </row>
        <row r="22">
          <cell r="B22" t="str">
            <v>2.1.1.01.02.006</v>
          </cell>
          <cell r="C22" t="str">
            <v>aportes al ICBF</v>
          </cell>
          <cell r="D22">
            <v>17386801.199999999</v>
          </cell>
        </row>
        <row r="23">
          <cell r="B23" t="str">
            <v>2.1.1.01.02.007</v>
          </cell>
          <cell r="C23" t="str">
            <v>aportes al SENA</v>
          </cell>
          <cell r="D23">
            <v>11591200.800000001</v>
          </cell>
        </row>
        <row r="24">
          <cell r="B24" t="str">
            <v>2.1.1.01.03.001.01</v>
          </cell>
          <cell r="C24" t="str">
            <v>vacaciones</v>
          </cell>
          <cell r="D24">
            <v>336316293.99999994</v>
          </cell>
        </row>
        <row r="25">
          <cell r="B25" t="str">
            <v>2.1.1.01.03.001.04</v>
          </cell>
          <cell r="C25" t="str">
            <v>dotación y suministro de trabajo</v>
          </cell>
          <cell r="D25">
            <v>284510000</v>
          </cell>
        </row>
        <row r="26">
          <cell r="B26" t="str">
            <v>2.1.1.01.03.110</v>
          </cell>
          <cell r="C26" t="str">
            <v>Plan complementario de salud</v>
          </cell>
          <cell r="D26">
            <v>450000000</v>
          </cell>
        </row>
        <row r="27">
          <cell r="B27" t="str">
            <v>2.1.1.01.03.111</v>
          </cell>
          <cell r="C27" t="str">
            <v>auxilios educativos</v>
          </cell>
          <cell r="D27">
            <v>240240000</v>
          </cell>
        </row>
        <row r="28">
          <cell r="B28" t="str">
            <v>2.1.1.01.03.114</v>
          </cell>
          <cell r="C28" t="str">
            <v>auxilio de rodamiento</v>
          </cell>
          <cell r="D28">
            <v>115200000</v>
          </cell>
        </row>
        <row r="29">
          <cell r="B29" t="str">
            <v>2.1.2.02.01.002..01</v>
          </cell>
          <cell r="C29" t="str">
            <v>elementos de aseo y cafetería</v>
          </cell>
          <cell r="D29">
            <v>142200000</v>
          </cell>
        </row>
        <row r="30">
          <cell r="B30" t="str">
            <v>2.1.2.02.01.003.01</v>
          </cell>
          <cell r="C30" t="str">
            <v>combustibles y lubricantes</v>
          </cell>
          <cell r="D30">
            <v>2257450533.0599999</v>
          </cell>
        </row>
        <row r="31">
          <cell r="B31" t="str">
            <v>2.1.2.02.01.003.02</v>
          </cell>
          <cell r="C31" t="str">
            <v>reparación de vehículos maquinaria y equipo</v>
          </cell>
          <cell r="D31">
            <v>5125167194.2103443</v>
          </cell>
        </row>
        <row r="32">
          <cell r="B32" t="str">
            <v>2.1.2.02.01.003.03</v>
          </cell>
          <cell r="C32" t="str">
            <v>costo de recolección y transporte</v>
          </cell>
          <cell r="D32">
            <v>11795678972.351429</v>
          </cell>
        </row>
        <row r="33">
          <cell r="B33" t="str">
            <v>2.1.2.02.01.003.04</v>
          </cell>
          <cell r="C33" t="str">
            <v>costo de barrido</v>
          </cell>
          <cell r="D33">
            <v>13557208953.550137</v>
          </cell>
        </row>
        <row r="34">
          <cell r="B34" t="str">
            <v>2.1.2.02.01.003.05</v>
          </cell>
          <cell r="C34" t="str">
            <v>costo de comercialización facturación y recaudo</v>
          </cell>
          <cell r="D34">
            <v>5373205383.9746199</v>
          </cell>
        </row>
        <row r="35">
          <cell r="B35" t="str">
            <v>2.1.2.02.01.003.05</v>
          </cell>
          <cell r="C35" t="str">
            <v>costo de comercialización facturación y recaudo</v>
          </cell>
          <cell r="D35">
            <v>140000000</v>
          </cell>
        </row>
        <row r="36">
          <cell r="B36" t="str">
            <v>2.1.2.02.01.003.06</v>
          </cell>
          <cell r="C36" t="str">
            <v>costo limpieza urbana por suscriptor</v>
          </cell>
          <cell r="D36">
            <v>5243560915.1999998</v>
          </cell>
        </row>
        <row r="37">
          <cell r="B37" t="str">
            <v>2.1.2.02.01.003.08</v>
          </cell>
          <cell r="C37" t="str">
            <v>costo tratamiento de lixiviados</v>
          </cell>
          <cell r="D37">
            <v>3632683164</v>
          </cell>
        </row>
        <row r="38">
          <cell r="B38" t="str">
            <v>2.1.2.02.01.003.09</v>
          </cell>
          <cell r="C38" t="str">
            <v>costo de disposición final</v>
          </cell>
          <cell r="D38">
            <v>1594500000</v>
          </cell>
        </row>
        <row r="39">
          <cell r="B39" t="str">
            <v>2.1.2.02.01.003.10</v>
          </cell>
          <cell r="C39" t="str">
            <v>costo de aprovechamiento</v>
          </cell>
          <cell r="D39">
            <v>656000000</v>
          </cell>
        </row>
        <row r="40">
          <cell r="B40" t="str">
            <v>2.1.2.02.01.003.11</v>
          </cell>
          <cell r="C40" t="str">
            <v>otros materiales y suministros</v>
          </cell>
          <cell r="D40">
            <v>106000000</v>
          </cell>
        </row>
        <row r="41">
          <cell r="B41" t="str">
            <v>2.1.2.02.01.003.12</v>
          </cell>
          <cell r="C41" t="str">
            <v>impresos y publicaciones</v>
          </cell>
          <cell r="D41">
            <v>16850000</v>
          </cell>
        </row>
        <row r="42">
          <cell r="B42" t="str">
            <v>2.1.2.02.01.003.13</v>
          </cell>
          <cell r="C42" t="str">
            <v>seguros</v>
          </cell>
          <cell r="D42">
            <v>1271000000</v>
          </cell>
        </row>
        <row r="43">
          <cell r="B43" t="str">
            <v>2.1.2.02.01.003.14</v>
          </cell>
          <cell r="C43" t="str">
            <v>comunicación y transporte</v>
          </cell>
          <cell r="D43">
            <v>5000000</v>
          </cell>
        </row>
        <row r="44">
          <cell r="B44" t="str">
            <v>2.1.2.02.01.003.15</v>
          </cell>
          <cell r="C44" t="str">
            <v>costo operación integral relleno sanitario</v>
          </cell>
          <cell r="D44">
            <v>7692600000</v>
          </cell>
        </row>
        <row r="45">
          <cell r="B45" t="str">
            <v>2.1.2.02.02.006.01</v>
          </cell>
          <cell r="C45" t="str">
            <v>servicios públicos</v>
          </cell>
          <cell r="D45">
            <v>660840000</v>
          </cell>
        </row>
        <row r="46">
          <cell r="B46" t="str">
            <v>2.1.2.02.02.007.01.01</v>
          </cell>
          <cell r="C46" t="str">
            <v>gastos financieros</v>
          </cell>
          <cell r="D46">
            <v>576000000</v>
          </cell>
        </row>
        <row r="47">
          <cell r="B47" t="str">
            <v>2.1.2.02.02.007.05</v>
          </cell>
          <cell r="C47" t="str">
            <v>arrendamientos</v>
          </cell>
          <cell r="D47">
            <v>54000000</v>
          </cell>
        </row>
        <row r="48">
          <cell r="B48" t="str">
            <v>2.1.2.02.02.008.01</v>
          </cell>
          <cell r="C48" t="str">
            <v>servicios personal indirecto-honorarios</v>
          </cell>
          <cell r="D48">
            <v>1354900000</v>
          </cell>
        </row>
        <row r="50">
          <cell r="B50" t="str">
            <v>2.1.2.02.02.008.01</v>
          </cell>
          <cell r="C50" t="str">
            <v>servicios personal indirecto-honorarios</v>
          </cell>
          <cell r="D50">
            <v>32000000</v>
          </cell>
        </row>
        <row r="51">
          <cell r="B51" t="str">
            <v>2.1.2.02.02.008.01</v>
          </cell>
          <cell r="C51" t="str">
            <v>servicios personal indirecto-honorarios</v>
          </cell>
          <cell r="D51">
            <v>40800000</v>
          </cell>
        </row>
        <row r="52">
          <cell r="B52" t="str">
            <v>2.1.2.02.02.008.03</v>
          </cell>
          <cell r="C52" t="str">
            <v>publicidad y medios</v>
          </cell>
          <cell r="D52">
            <v>2000000</v>
          </cell>
        </row>
        <row r="53">
          <cell r="B53" t="str">
            <v>2.1.2.02.02.008.04</v>
          </cell>
          <cell r="C53" t="str">
            <v>servicios personal indirecto-servicios técnicos</v>
          </cell>
          <cell r="D53">
            <v>693600000</v>
          </cell>
        </row>
        <row r="54">
          <cell r="B54" t="str">
            <v>2.1.2.02.02.009.01</v>
          </cell>
          <cell r="C54" t="str">
            <v>bienestar social</v>
          </cell>
          <cell r="D54">
            <v>162100000</v>
          </cell>
        </row>
        <row r="55">
          <cell r="B55" t="str">
            <v>2.1.2.02.02.009.02</v>
          </cell>
          <cell r="C55" t="str">
            <v>vigilancia</v>
          </cell>
          <cell r="D55">
            <v>840000000</v>
          </cell>
        </row>
        <row r="56">
          <cell r="B56" t="str">
            <v>2.1.2.02.02.009.03</v>
          </cell>
          <cell r="C56" t="str">
            <v>mantenimiento de instalaciones y equipos de oficina</v>
          </cell>
          <cell r="D56">
            <v>348763136</v>
          </cell>
        </row>
        <row r="57">
          <cell r="B57" t="str">
            <v>2.1.2.02.02.009.04</v>
          </cell>
          <cell r="C57" t="str">
            <v>otros gastos generales</v>
          </cell>
          <cell r="D57">
            <v>71000000</v>
          </cell>
        </row>
        <row r="58">
          <cell r="B58" t="str">
            <v>2.1.2.02.02.009.05</v>
          </cell>
          <cell r="C58" t="str">
            <v>convenio emergencia sanitaria</v>
          </cell>
          <cell r="D58">
            <v>25000000</v>
          </cell>
        </row>
        <row r="59">
          <cell r="B59" t="str">
            <v>2.1.2.02.02.009.06</v>
          </cell>
          <cell r="C59" t="str">
            <v>otros convenios y contratos interadministrativos</v>
          </cell>
          <cell r="D59">
            <v>139800000</v>
          </cell>
        </row>
        <row r="60">
          <cell r="B60" t="str">
            <v>2.1.2.02.02.009.06</v>
          </cell>
          <cell r="C60" t="str">
            <v>otros convenios y contratos interadministrativos</v>
          </cell>
        </row>
        <row r="61">
          <cell r="B61" t="str">
            <v>2.1.2.02.02.010.10</v>
          </cell>
          <cell r="C61" t="str">
            <v>viáticos y gastos de viaje</v>
          </cell>
          <cell r="D61">
            <v>186000000</v>
          </cell>
        </row>
        <row r="62">
          <cell r="B62" t="str">
            <v>2.1.3.07.02.030.01</v>
          </cell>
          <cell r="C62" t="str">
            <v>beneficio sindical</v>
          </cell>
          <cell r="D62">
            <v>394325000</v>
          </cell>
        </row>
        <row r="63">
          <cell r="B63" t="str">
            <v>2.1.3.07.02.031.01</v>
          </cell>
          <cell r="C63" t="str">
            <v>Seguridad y salud en el trabajo</v>
          </cell>
          <cell r="D63">
            <v>405500000</v>
          </cell>
        </row>
        <row r="64">
          <cell r="B64" t="str">
            <v>2.1.3.07.02.098.01</v>
          </cell>
          <cell r="C64" t="str">
            <v>capacitación</v>
          </cell>
          <cell r="D64">
            <v>94000000</v>
          </cell>
        </row>
        <row r="65">
          <cell r="B65" t="str">
            <v>2.1.3.13.01.001</v>
          </cell>
          <cell r="C65" t="str">
            <v>sentencias</v>
          </cell>
          <cell r="D65">
            <v>1800000000</v>
          </cell>
        </row>
        <row r="66">
          <cell r="B66" t="str">
            <v>2.2.2.01.03.001.01</v>
          </cell>
          <cell r="C66" t="str">
            <v>cuentas por pagar y reservas</v>
          </cell>
          <cell r="D66">
            <v>0</v>
          </cell>
        </row>
        <row r="67">
          <cell r="B67" t="str">
            <v>2.2.2.01.03.001.02</v>
          </cell>
          <cell r="C67" t="str">
            <v>deuda vigencias anteriores</v>
          </cell>
          <cell r="D67">
            <v>75000000</v>
          </cell>
        </row>
        <row r="68">
          <cell r="B68" t="str">
            <v>2.2.2.01.03.001.03</v>
          </cell>
          <cell r="C68" t="str">
            <v>déficit fiscal</v>
          </cell>
          <cell r="D68">
            <v>0</v>
          </cell>
        </row>
        <row r="69">
          <cell r="B69" t="str">
            <v>2.2.2.01.03.001.04</v>
          </cell>
          <cell r="C69" t="str">
            <v>Pasivos exigibles y/o vigencia</v>
          </cell>
        </row>
        <row r="70">
          <cell r="B70" t="str">
            <v>2.1.8.01.01.01</v>
          </cell>
          <cell r="C70" t="str">
            <v>impuestos varios</v>
          </cell>
          <cell r="D70">
            <v>7913807752.1598272</v>
          </cell>
        </row>
        <row r="71">
          <cell r="B71" t="str">
            <v>2.1.8.04.05.001</v>
          </cell>
          <cell r="C71" t="str">
            <v>superintendencia de servicios públicos domiciliarios</v>
          </cell>
          <cell r="D71">
            <v>600000000</v>
          </cell>
        </row>
        <row r="72">
          <cell r="B72" t="str">
            <v>2.1.8.04.05.002</v>
          </cell>
          <cell r="C72" t="str">
            <v>tasa retributiva ambiental</v>
          </cell>
          <cell r="D72">
            <v>1500000</v>
          </cell>
        </row>
        <row r="73">
          <cell r="B73" t="str">
            <v>2.1.8.04.05.003</v>
          </cell>
          <cell r="C73" t="str">
            <v>comisión reguladora CRA</v>
          </cell>
          <cell r="D73">
            <v>360000000</v>
          </cell>
        </row>
        <row r="74">
          <cell r="B74" t="str">
            <v>2.1.8.04.05.004</v>
          </cell>
          <cell r="C74" t="str">
            <v>cuota auditaje Contraloría</v>
          </cell>
          <cell r="D74">
            <v>350000000</v>
          </cell>
        </row>
        <row r="75">
          <cell r="B75" t="str">
            <v>2.1.8.05.01.001</v>
          </cell>
          <cell r="C75" t="str">
            <v>Multas y sanciones</v>
          </cell>
          <cell r="D75">
            <v>215800000</v>
          </cell>
        </row>
        <row r="76">
          <cell r="B76" t="str">
            <v>2.1.8.05.01.004.01</v>
          </cell>
          <cell r="C76" t="str">
            <v>gastos legales</v>
          </cell>
          <cell r="D76">
            <v>13600000</v>
          </cell>
        </row>
        <row r="77">
          <cell r="B77" t="str">
            <v>2.2.2.01.02.002.02.03</v>
          </cell>
          <cell r="C77" t="str">
            <v>Banca comercial (prestamos)</v>
          </cell>
          <cell r="D77">
            <v>0</v>
          </cell>
        </row>
        <row r="78">
          <cell r="B78" t="str">
            <v>2.2.2.02.02.002.02.03</v>
          </cell>
          <cell r="C78" t="str">
            <v>Banca comercial (intereses)</v>
          </cell>
        </row>
        <row r="79">
          <cell r="B79" t="str">
            <v>2.3.2.01.01.003.01.06.01</v>
          </cell>
          <cell r="C79" t="str">
            <v>proyecto biocompost</v>
          </cell>
          <cell r="D79">
            <v>0</v>
          </cell>
        </row>
        <row r="80">
          <cell r="B80" t="str">
            <v>2.3.2.01.01.003.01.06.02</v>
          </cell>
          <cell r="C80" t="str">
            <v>proyectos de aprovechamiento</v>
          </cell>
          <cell r="D80">
            <v>0</v>
          </cell>
        </row>
        <row r="81">
          <cell r="B81" t="str">
            <v>2.3.2.01.01.003.01.06.03</v>
          </cell>
          <cell r="C81" t="str">
            <v>costo de disposición final clausura y posclausura</v>
          </cell>
          <cell r="D81">
            <v>8605000000</v>
          </cell>
        </row>
        <row r="82">
          <cell r="B82" t="str">
            <v>2.3.2.01.01.003.01.06.04</v>
          </cell>
          <cell r="C82" t="str">
            <v>tecnología licencias e informática</v>
          </cell>
          <cell r="D82">
            <v>257400000</v>
          </cell>
        </row>
        <row r="83">
          <cell r="B83" t="str">
            <v>2.3.2.01.01.003.01.06.05</v>
          </cell>
          <cell r="C83" t="str">
            <v>propiedad planta y equipo</v>
          </cell>
          <cell r="D83">
            <v>90000000</v>
          </cell>
        </row>
        <row r="85">
          <cell r="B85" t="str">
            <v>2.3.2.01.01.003.07.01.01</v>
          </cell>
          <cell r="C85" t="str">
            <v>adquisición vehículo maquinaria y equipo</v>
          </cell>
        </row>
        <row r="86">
          <cell r="B86" t="str">
            <v>2.3.2.02.02.009.01</v>
          </cell>
          <cell r="C86" t="str">
            <v>proyecto de fortalecimiento institucional</v>
          </cell>
          <cell r="D86">
            <v>500000000</v>
          </cell>
        </row>
        <row r="87">
          <cell r="D87">
            <v>72000000</v>
          </cell>
        </row>
        <row r="88">
          <cell r="B88" t="str">
            <v>2.1.1.01.03.069</v>
          </cell>
          <cell r="C88" t="str">
            <v>apoyo de sostenimiento aprendices sena</v>
          </cell>
          <cell r="D88">
            <v>87360000</v>
          </cell>
        </row>
      </sheetData>
      <sheetData sheetId="3">
        <row r="8">
          <cell r="C8" t="str">
            <v>Número de toneladas de residuos tratados en la planta de compostaje</v>
          </cell>
          <cell r="E8">
            <v>4675.37</v>
          </cell>
          <cell r="F8">
            <v>1713.89</v>
          </cell>
          <cell r="G8">
            <v>0.36657847400312704</v>
          </cell>
          <cell r="H8">
            <v>0.25</v>
          </cell>
          <cell r="I8">
            <v>3778</v>
          </cell>
          <cell r="J8">
            <v>0.80806438848690054</v>
          </cell>
          <cell r="K8">
            <v>0.5</v>
          </cell>
          <cell r="L8">
            <v>6576.89</v>
          </cell>
          <cell r="M8">
            <v>1</v>
          </cell>
          <cell r="N8">
            <v>0.75</v>
          </cell>
        </row>
        <row r="9">
          <cell r="C9" t="str">
            <v>Número de toneladas de abono generadas en la planta de compostaje</v>
          </cell>
          <cell r="E9">
            <v>1300</v>
          </cell>
          <cell r="F9">
            <v>501.83</v>
          </cell>
          <cell r="G9">
            <v>0.38602307692307691</v>
          </cell>
          <cell r="H9">
            <v>0.25</v>
          </cell>
          <cell r="I9">
            <v>519.80999999999995</v>
          </cell>
          <cell r="J9">
            <v>0.39985384615384612</v>
          </cell>
          <cell r="K9">
            <v>0.5</v>
          </cell>
          <cell r="L9">
            <v>1349.71</v>
          </cell>
          <cell r="M9">
            <v>1</v>
          </cell>
          <cell r="N9">
            <v>0.75</v>
          </cell>
        </row>
        <row r="10">
          <cell r="C10" t="str">
            <v xml:space="preserve">Informes de seguimiento y cumplimiento a las obligaciones </v>
          </cell>
          <cell r="E10">
            <v>4</v>
          </cell>
          <cell r="F10">
            <v>0.27</v>
          </cell>
          <cell r="G10">
            <v>0.27</v>
          </cell>
          <cell r="H10">
            <v>0.25</v>
          </cell>
          <cell r="I10">
            <v>0.69310000000000005</v>
          </cell>
          <cell r="J10">
            <v>0.17327500000000001</v>
          </cell>
          <cell r="K10">
            <v>0.5</v>
          </cell>
          <cell r="L10">
            <v>0.82899999999999996</v>
          </cell>
          <cell r="M10">
            <v>0.20724999999999999</v>
          </cell>
          <cell r="N10">
            <v>0.75</v>
          </cell>
        </row>
        <row r="11">
          <cell r="C11" t="str">
            <v>Continuidad en la operación del sistema de tratamiento de lixiviados (informe de operación)</v>
          </cell>
          <cell r="E11" t="str">
            <v>30 días/mes</v>
          </cell>
          <cell r="F11">
            <v>30</v>
          </cell>
          <cell r="G11">
            <v>1</v>
          </cell>
          <cell r="H11">
            <v>1</v>
          </cell>
          <cell r="I11">
            <v>30</v>
          </cell>
          <cell r="J11">
            <v>1</v>
          </cell>
          <cell r="K11">
            <v>1</v>
          </cell>
          <cell r="L11">
            <v>30</v>
          </cell>
          <cell r="M11">
            <v>1</v>
          </cell>
          <cell r="N11">
            <v>1</v>
          </cell>
        </row>
        <row r="12">
          <cell r="C12" t="str">
            <v>Puesta en marcha de la fase de potenciación de la PTLX</v>
          </cell>
          <cell r="E12">
            <v>1</v>
          </cell>
          <cell r="F12" t="str">
            <v xml:space="preserve">No se planifico ejecución primer trimestre </v>
          </cell>
          <cell r="I12">
            <v>0.53420000000000001</v>
          </cell>
          <cell r="J12">
            <v>0.53420000000000001</v>
          </cell>
          <cell r="K12">
            <v>0.5</v>
          </cell>
          <cell r="L12">
            <v>0.76549999999999996</v>
          </cell>
          <cell r="M12">
            <v>0.76549999999999996</v>
          </cell>
          <cell r="N12">
            <v>0.75</v>
          </cell>
        </row>
        <row r="13">
          <cell r="C13" t="str">
            <v xml:space="preserve">Informe de análisis de rendimientos de la operación </v>
          </cell>
          <cell r="E13">
            <v>4</v>
          </cell>
          <cell r="F13" t="str">
            <v xml:space="preserve">No se planifico ejecución primer trimestre </v>
          </cell>
          <cell r="I13">
            <v>0</v>
          </cell>
          <cell r="J13">
            <v>0</v>
          </cell>
          <cell r="K13">
            <v>0.25</v>
          </cell>
          <cell r="L13">
            <v>0.75</v>
          </cell>
          <cell r="M13">
            <v>0.1875</v>
          </cell>
          <cell r="N13">
            <v>1</v>
          </cell>
        </row>
        <row r="14">
          <cell r="C14" t="str">
            <v>Cumplimiento de las frecuencias de recolección de residuos solidos</v>
          </cell>
          <cell r="E14">
            <v>1</v>
          </cell>
          <cell r="F14">
            <v>0.95</v>
          </cell>
          <cell r="G14">
            <v>0.95</v>
          </cell>
          <cell r="H14">
            <v>1</v>
          </cell>
          <cell r="I14">
            <v>1</v>
          </cell>
          <cell r="J14">
            <v>1</v>
          </cell>
          <cell r="K14">
            <v>1</v>
          </cell>
          <cell r="L14">
            <v>1</v>
          </cell>
          <cell r="M14">
            <v>1</v>
          </cell>
          <cell r="N14">
            <v>1</v>
          </cell>
        </row>
        <row r="15">
          <cell r="C15" t="str">
            <v xml:space="preserve">Cumplimiento de los km programados para el componente de barrido </v>
          </cell>
          <cell r="E15">
            <v>1</v>
          </cell>
          <cell r="F15">
            <v>1</v>
          </cell>
          <cell r="G15">
            <v>1</v>
          </cell>
          <cell r="H15">
            <v>1</v>
          </cell>
          <cell r="I15">
            <v>1</v>
          </cell>
          <cell r="J15">
            <v>1</v>
          </cell>
          <cell r="K15">
            <v>1</v>
          </cell>
          <cell r="L15">
            <v>0.99</v>
          </cell>
          <cell r="M15">
            <v>0.99</v>
          </cell>
          <cell r="N15">
            <v>1</v>
          </cell>
        </row>
        <row r="16">
          <cell r="C16" t="str">
            <v>Cumplimiento de la ejecución de poda de arboles</v>
          </cell>
          <cell r="E16">
            <v>1</v>
          </cell>
          <cell r="F16">
            <v>0.86189683860232946</v>
          </cell>
          <cell r="G16">
            <v>0.86189683860232946</v>
          </cell>
          <cell r="H16">
            <v>1</v>
          </cell>
          <cell r="I16">
            <v>0.86189683860232946</v>
          </cell>
          <cell r="J16">
            <v>0.86189683860232946</v>
          </cell>
          <cell r="K16">
            <v>1</v>
          </cell>
          <cell r="L16">
            <v>1</v>
          </cell>
          <cell r="M16">
            <v>1</v>
          </cell>
          <cell r="N16">
            <v>1</v>
          </cell>
        </row>
        <row r="17">
          <cell r="C17" t="str">
            <v>Cumplimiento de la ejecución del lavado de áreas publicas</v>
          </cell>
          <cell r="E17">
            <v>1</v>
          </cell>
          <cell r="F17">
            <v>0.15188096574957888</v>
          </cell>
          <cell r="G17">
            <v>0.15</v>
          </cell>
          <cell r="H17">
            <v>0</v>
          </cell>
          <cell r="I17">
            <v>0.95</v>
          </cell>
          <cell r="J17">
            <v>0.95</v>
          </cell>
          <cell r="K17">
            <v>1</v>
          </cell>
          <cell r="L17">
            <v>1</v>
          </cell>
          <cell r="M17">
            <v>1</v>
          </cell>
          <cell r="N17">
            <v>1</v>
          </cell>
        </row>
        <row r="18">
          <cell r="C18" t="str">
            <v>Cumplimiento a la ejecución de corte de césped</v>
          </cell>
          <cell r="E18">
            <v>1</v>
          </cell>
          <cell r="F18">
            <v>0.48957002930924715</v>
          </cell>
          <cell r="G18">
            <v>0.49</v>
          </cell>
          <cell r="H18">
            <v>1</v>
          </cell>
          <cell r="I18">
            <v>0.29909999999999998</v>
          </cell>
          <cell r="J18">
            <v>0.3</v>
          </cell>
          <cell r="K18">
            <v>1</v>
          </cell>
          <cell r="L18">
            <v>0.69</v>
          </cell>
          <cell r="M18">
            <v>0.69</v>
          </cell>
          <cell r="N18">
            <v>1</v>
          </cell>
        </row>
        <row r="19">
          <cell r="C19" t="str">
            <v>Informe de optimización de los componentes</v>
          </cell>
          <cell r="E19">
            <v>3</v>
          </cell>
        </row>
        <row r="23">
          <cell r="C23" t="str">
            <v xml:space="preserve">Número de personas sensibilizadas </v>
          </cell>
          <cell r="E23">
            <v>40000</v>
          </cell>
          <cell r="F23">
            <v>5716</v>
          </cell>
          <cell r="G23">
            <v>0.1429</v>
          </cell>
          <cell r="H23">
            <v>0.1125</v>
          </cell>
          <cell r="I23">
            <v>12009</v>
          </cell>
          <cell r="J23">
            <v>0.30022500000000002</v>
          </cell>
          <cell r="K23">
            <v>0.38750000000000001</v>
          </cell>
          <cell r="L23">
            <v>24141</v>
          </cell>
          <cell r="M23">
            <v>0.60352499999999998</v>
          </cell>
          <cell r="N23">
            <v>0.75</v>
          </cell>
        </row>
        <row r="24">
          <cell r="C24" t="str">
            <v xml:space="preserve">Porcentaje de avance de la actualización del PGIRS EMAB </v>
          </cell>
          <cell r="E24">
            <v>1</v>
          </cell>
          <cell r="F24" t="str">
            <v xml:space="preserve">No se planifico ejecución primer trimestre </v>
          </cell>
          <cell r="I24">
            <v>4</v>
          </cell>
          <cell r="J24">
            <v>4</v>
          </cell>
          <cell r="K24">
            <v>0.5</v>
          </cell>
          <cell r="L24">
            <v>4</v>
          </cell>
          <cell r="M24">
            <v>4</v>
          </cell>
          <cell r="N24">
            <v>0.75</v>
          </cell>
        </row>
        <row r="25">
          <cell r="C25" t="str">
            <v xml:space="preserve">Porcentaje de avance en la construcción del sistema de gestión ambiental </v>
          </cell>
          <cell r="E25">
            <v>1</v>
          </cell>
        </row>
        <row r="29">
          <cell r="C29" t="str">
            <v>Porcentaje de avance en la actualización del sistema de gestión de calidad</v>
          </cell>
          <cell r="E29">
            <v>1</v>
          </cell>
          <cell r="F29">
            <v>0</v>
          </cell>
          <cell r="G29">
            <v>0</v>
          </cell>
          <cell r="H29">
            <v>0.15</v>
          </cell>
          <cell r="I29">
            <v>0.2</v>
          </cell>
          <cell r="J29">
            <v>0.2</v>
          </cell>
          <cell r="K29">
            <v>0.4</v>
          </cell>
          <cell r="L29">
            <v>0.42222222222222228</v>
          </cell>
          <cell r="M29">
            <v>0.42222222222222228</v>
          </cell>
          <cell r="N29">
            <v>0.82222222222222219</v>
          </cell>
        </row>
        <row r="30">
          <cell r="C30" t="str">
            <v>Socialización e implementación del programa de cero papel</v>
          </cell>
          <cell r="E30">
            <v>1</v>
          </cell>
          <cell r="F30">
            <v>0</v>
          </cell>
          <cell r="G30">
            <v>0</v>
          </cell>
          <cell r="H30">
            <v>0.25</v>
          </cell>
          <cell r="I30">
            <v>0.25</v>
          </cell>
          <cell r="J30">
            <v>0.25</v>
          </cell>
          <cell r="K30">
            <v>0.5</v>
          </cell>
          <cell r="L30">
            <v>0.25</v>
          </cell>
          <cell r="M30">
            <v>0.25</v>
          </cell>
          <cell r="N30">
            <v>0.75</v>
          </cell>
        </row>
        <row r="31">
          <cell r="C31" t="str">
            <v xml:space="preserve">Documento técnico y soportes de la actuación particular </v>
          </cell>
          <cell r="E31">
            <v>1</v>
          </cell>
          <cell r="F31" t="str">
            <v xml:space="preserve">No se planifico ejecución primer trimestre </v>
          </cell>
          <cell r="I31" t="str">
            <v xml:space="preserve">No se planifico ejecución segundo trimestre </v>
          </cell>
          <cell r="L31" t="str">
            <v xml:space="preserve">No se planifico ejecución tercer trimestre </v>
          </cell>
        </row>
        <row r="32">
          <cell r="C32" t="str">
            <v>Porcentaje de cumplimiento del plan de acción institucional PAI 2024</v>
          </cell>
          <cell r="E32">
            <v>0.9</v>
          </cell>
          <cell r="F32">
            <v>0.36380000000000001</v>
          </cell>
          <cell r="G32">
            <v>0.36380000000000001</v>
          </cell>
          <cell r="H32">
            <v>0.44159999999999999</v>
          </cell>
          <cell r="I32">
            <v>0.43196016743812132</v>
          </cell>
          <cell r="J32">
            <v>0.44589436638773816</v>
          </cell>
          <cell r="K32">
            <v>0.58402171621336696</v>
          </cell>
          <cell r="L32">
            <v>0.60057167567939596</v>
          </cell>
          <cell r="M32">
            <v>0.60057167567939596</v>
          </cell>
          <cell r="N32">
            <v>0.78194539994539991</v>
          </cell>
        </row>
        <row r="33">
          <cell r="C33" t="str">
            <v>Porcentaje de avance en la formulación del manual de gestión del conocimiento EMAB</v>
          </cell>
          <cell r="E33">
            <v>1</v>
          </cell>
          <cell r="F33" t="str">
            <v xml:space="preserve">No se planifico ejecución primer trimestre </v>
          </cell>
          <cell r="I33">
            <v>0</v>
          </cell>
          <cell r="J33">
            <v>0</v>
          </cell>
          <cell r="K33">
            <v>0.25</v>
          </cell>
          <cell r="L33">
            <v>0</v>
          </cell>
          <cell r="M33">
            <v>0</v>
          </cell>
          <cell r="N33">
            <v>0.75</v>
          </cell>
        </row>
        <row r="34">
          <cell r="C34" t="str">
            <v>Cronograma de implementación de gestión del conocimiento</v>
          </cell>
          <cell r="E34">
            <v>1</v>
          </cell>
        </row>
        <row r="38">
          <cell r="C38" t="str">
            <v xml:space="preserve">Porcentaje de avance en la actualización del reglamento interno de trabajo </v>
          </cell>
          <cell r="E38">
            <v>1</v>
          </cell>
          <cell r="F38">
            <v>0.8</v>
          </cell>
          <cell r="G38">
            <v>0.8</v>
          </cell>
          <cell r="H38">
            <v>0.8</v>
          </cell>
          <cell r="I38">
            <v>0.8</v>
          </cell>
          <cell r="J38">
            <v>0.8</v>
          </cell>
          <cell r="K38">
            <v>1</v>
          </cell>
          <cell r="L38">
            <v>0.8</v>
          </cell>
          <cell r="M38">
            <v>0.8</v>
          </cell>
          <cell r="N38">
            <v>1</v>
          </cell>
        </row>
        <row r="39">
          <cell r="C39" t="str">
            <v xml:space="preserve">Avance en socialización del reglamento interno de trabajo </v>
          </cell>
          <cell r="E39">
            <v>1</v>
          </cell>
          <cell r="F39" t="str">
            <v xml:space="preserve">No se planifico ejecución primer trimestre </v>
          </cell>
          <cell r="I39" t="str">
            <v xml:space="preserve">No se planifico ejecución segundo trimestre </v>
          </cell>
          <cell r="L39">
            <v>0</v>
          </cell>
          <cell r="M39">
            <v>0</v>
          </cell>
          <cell r="N39">
            <v>0.5</v>
          </cell>
        </row>
        <row r="40">
          <cell r="C40" t="str">
            <v>cumplimiento al plan de capacitación de la EMAB</v>
          </cell>
          <cell r="E40">
            <v>1</v>
          </cell>
          <cell r="F40" t="str">
            <v xml:space="preserve">No se planifico ejecución primer trimestre </v>
          </cell>
          <cell r="I40">
            <v>0.29411764705882398</v>
          </cell>
          <cell r="J40">
            <v>0.29411764705882398</v>
          </cell>
          <cell r="K40">
            <v>0.29411764705882398</v>
          </cell>
          <cell r="L40">
            <v>0.48484848484848486</v>
          </cell>
          <cell r="M40">
            <v>0.48484848484848486</v>
          </cell>
          <cell r="N40">
            <v>0.5757575757575758</v>
          </cell>
        </row>
        <row r="41">
          <cell r="C41" t="str">
            <v>Implementación de evaluación desempeño por metas y objetivos</v>
          </cell>
          <cell r="E41">
            <v>1</v>
          </cell>
          <cell r="F41" t="str">
            <v xml:space="preserve">No se planifico ejecución primer trimestre </v>
          </cell>
          <cell r="I41" t="str">
            <v xml:space="preserve">No se planifico ejecución segundo trimestre </v>
          </cell>
          <cell r="L41" t="str">
            <v xml:space="preserve">No se planifico ejecución tercer trimestre </v>
          </cell>
        </row>
        <row r="42">
          <cell r="C42" t="str">
            <v>Numero de autoevaluaciones realizadas por área</v>
          </cell>
          <cell r="E42">
            <v>8</v>
          </cell>
          <cell r="F42" t="str">
            <v xml:space="preserve">No se planifico ejecución primer trimestre </v>
          </cell>
          <cell r="I42" t="str">
            <v xml:space="preserve">No se planifico ejecución segundo trimestre </v>
          </cell>
          <cell r="L42">
            <v>0.2</v>
          </cell>
          <cell r="M42">
            <v>0.2</v>
          </cell>
          <cell r="N42">
            <v>0.5</v>
          </cell>
        </row>
        <row r="43">
          <cell r="C43" t="str">
            <v xml:space="preserve">Numero de capacitaciones realizadas a toda la organización </v>
          </cell>
          <cell r="E43">
            <v>1</v>
          </cell>
          <cell r="F43" t="str">
            <v xml:space="preserve">No se planifico ejecución primer trimestre </v>
          </cell>
          <cell r="I43" t="str">
            <v xml:space="preserve">No se planifico ejecución segundo trimestre </v>
          </cell>
          <cell r="L43" t="str">
            <v xml:space="preserve">No se planifico ejecución tercer trimestre </v>
          </cell>
        </row>
        <row r="44">
          <cell r="C44" t="str">
            <v>Documentación e implementación de guía de buenas practicas de GD de historia laboral</v>
          </cell>
          <cell r="E44">
            <v>1</v>
          </cell>
          <cell r="F44" t="str">
            <v xml:space="preserve">No se planifico ejecución primer trimestre </v>
          </cell>
          <cell r="I44" t="str">
            <v xml:space="preserve">No se planifico ejecución segundo trimestre </v>
          </cell>
          <cell r="L44" t="str">
            <v xml:space="preserve">No se planifico ejecución tercer trimestre </v>
          </cell>
        </row>
        <row r="45">
          <cell r="C45" t="str">
            <v>Implementación del software para función archivística</v>
          </cell>
          <cell r="E45">
            <v>1</v>
          </cell>
          <cell r="F45" t="str">
            <v xml:space="preserve">No se planifico ejecución primer trimestre </v>
          </cell>
          <cell r="I45" t="str">
            <v xml:space="preserve">No se planifico ejecución segundo trimestre </v>
          </cell>
          <cell r="L45">
            <v>0.5</v>
          </cell>
          <cell r="M45">
            <v>0.5</v>
          </cell>
          <cell r="N45">
            <v>0.5</v>
          </cell>
        </row>
        <row r="50">
          <cell r="C50" t="str">
            <v>Numero de informes presentados - costos ABC</v>
          </cell>
          <cell r="E50">
            <v>4</v>
          </cell>
          <cell r="F50">
            <v>1</v>
          </cell>
          <cell r="G50">
            <v>0.25</v>
          </cell>
          <cell r="H50">
            <v>0.25</v>
          </cell>
          <cell r="I50">
            <v>2</v>
          </cell>
          <cell r="J50">
            <v>0.5</v>
          </cell>
          <cell r="K50">
            <v>0.5</v>
          </cell>
          <cell r="L50">
            <v>3</v>
          </cell>
          <cell r="M50">
            <v>0.75</v>
          </cell>
          <cell r="N50">
            <v>0.75</v>
          </cell>
        </row>
        <row r="51">
          <cell r="C51" t="str">
            <v>Numero de informes presentados- Indicadores financieros</v>
          </cell>
          <cell r="E51">
            <v>4</v>
          </cell>
          <cell r="F51">
            <v>1</v>
          </cell>
          <cell r="G51">
            <v>0.25</v>
          </cell>
          <cell r="H51">
            <v>0.25</v>
          </cell>
          <cell r="I51">
            <v>2</v>
          </cell>
          <cell r="J51">
            <v>0.5</v>
          </cell>
          <cell r="K51">
            <v>0.5</v>
          </cell>
          <cell r="L51">
            <v>3</v>
          </cell>
          <cell r="M51">
            <v>0.75</v>
          </cell>
          <cell r="N51">
            <v>0.75</v>
          </cell>
        </row>
        <row r="52">
          <cell r="C52" t="str">
            <v>Porcentaje de rentabilidad de la empresa</v>
          </cell>
          <cell r="E52" t="str">
            <v>&gt;3%</v>
          </cell>
          <cell r="F52" t="str">
            <v xml:space="preserve">No se planifico ejecución primer trimestre </v>
          </cell>
          <cell r="I52" t="str">
            <v xml:space="preserve">No se planifico ejecución segundo trimestre </v>
          </cell>
        </row>
        <row r="56">
          <cell r="C56" t="str">
            <v xml:space="preserve">Porcentaje de eficiencia de recaudo total </v>
          </cell>
          <cell r="E56" t="str">
            <v>&gt;=85%</v>
          </cell>
          <cell r="F56">
            <v>0.72</v>
          </cell>
          <cell r="G56">
            <v>0.72</v>
          </cell>
          <cell r="H56">
            <v>0.84</v>
          </cell>
          <cell r="I56">
            <v>0.82</v>
          </cell>
          <cell r="J56">
            <v>0.82</v>
          </cell>
          <cell r="K56">
            <v>0.84</v>
          </cell>
          <cell r="L56">
            <v>0.92</v>
          </cell>
          <cell r="M56">
            <v>0.92</v>
          </cell>
          <cell r="N56">
            <v>0.84</v>
          </cell>
        </row>
        <row r="57">
          <cell r="C57" t="str">
            <v>Informe de revisión de convenios de facturación conjunta</v>
          </cell>
          <cell r="E57">
            <v>1</v>
          </cell>
        </row>
        <row r="58">
          <cell r="C58" t="str">
            <v>Numero de usuarios aforados</v>
          </cell>
          <cell r="E58">
            <v>15000</v>
          </cell>
        </row>
        <row r="59">
          <cell r="C59" t="str">
            <v>Total de usuarios Facturados</v>
          </cell>
          <cell r="E59">
            <v>177145</v>
          </cell>
          <cell r="F59">
            <v>169772</v>
          </cell>
          <cell r="G59">
            <v>9.4893199116130617E-2</v>
          </cell>
          <cell r="H59">
            <v>0.2322824036647804</v>
          </cell>
          <cell r="I59">
            <v>170693</v>
          </cell>
          <cell r="J59">
            <v>0.20795482445371963</v>
          </cell>
          <cell r="K59">
            <v>0.49</v>
          </cell>
          <cell r="L59">
            <v>172033</v>
          </cell>
          <cell r="M59">
            <v>0.37245273753989688</v>
          </cell>
          <cell r="N59">
            <v>0.74399999999999999</v>
          </cell>
        </row>
        <row r="60">
          <cell r="C60" t="str">
            <v xml:space="preserve">Porcentaje de satisfacción de usuarios </v>
          </cell>
          <cell r="E60" t="str">
            <v>&gt;95,0%</v>
          </cell>
          <cell r="F60">
            <v>0.82</v>
          </cell>
          <cell r="G60">
            <v>0.82</v>
          </cell>
          <cell r="H60">
            <v>0.95</v>
          </cell>
          <cell r="I60">
            <v>0.95</v>
          </cell>
          <cell r="J60">
            <v>0.95</v>
          </cell>
          <cell r="K60">
            <v>0.95</v>
          </cell>
          <cell r="L60">
            <v>0.96</v>
          </cell>
          <cell r="M60">
            <v>0.96</v>
          </cell>
          <cell r="N60">
            <v>0.95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26C2F-A394-4F23-905D-6A20BA03F54F}">
  <sheetPr>
    <pageSetUpPr fitToPage="1"/>
  </sheetPr>
  <dimension ref="B1:AM115"/>
  <sheetViews>
    <sheetView showGridLines="0" tabSelected="1" zoomScale="60" zoomScaleNormal="60" workbookViewId="0">
      <pane xSplit="1" ySplit="7" topLeftCell="B8" activePane="bottomRight" state="frozen"/>
      <selection pane="topRight" activeCell="B1" sqref="B1"/>
      <selection pane="bottomLeft" activeCell="A8" sqref="A8"/>
      <selection pane="bottomRight" activeCell="B1" sqref="B1:R19"/>
    </sheetView>
  </sheetViews>
  <sheetFormatPr baseColWidth="10" defaultColWidth="11.42578125" defaultRowHeight="16.5" x14ac:dyDescent="0.25"/>
  <cols>
    <col min="1" max="1" width="5.42578125" style="15" customWidth="1"/>
    <col min="2" max="2" width="11.85546875" style="15" customWidth="1"/>
    <col min="3" max="3" width="17" style="15" customWidth="1"/>
    <col min="4" max="4" width="11.85546875" style="15" customWidth="1"/>
    <col min="5" max="5" width="19.140625" style="15" customWidth="1"/>
    <col min="6" max="6" width="20.28515625" style="15" customWidth="1"/>
    <col min="7" max="7" width="22.7109375" style="15" customWidth="1"/>
    <col min="8" max="8" width="29.140625" style="15" customWidth="1"/>
    <col min="9" max="9" width="12.42578125" style="16" customWidth="1"/>
    <col min="10" max="10" width="20.140625" style="17" customWidth="1"/>
    <col min="11" max="11" width="49" style="18" customWidth="1"/>
    <col min="12" max="12" width="27.28515625" style="17" customWidth="1"/>
    <col min="13" max="13" width="27.28515625" style="19" customWidth="1"/>
    <col min="14" max="14" width="36.28515625" style="19" customWidth="1"/>
    <col min="15" max="15" width="21.42578125" style="20" customWidth="1"/>
    <col min="16" max="16" width="20.5703125" style="20" customWidth="1"/>
    <col min="17" max="17" width="36.85546875" style="21" customWidth="1"/>
    <col min="18" max="18" width="22.28515625" style="22" customWidth="1"/>
    <col min="19" max="19" width="18.7109375" style="15" hidden="1" customWidth="1"/>
    <col min="20" max="20" width="18.85546875" style="15" hidden="1" customWidth="1"/>
    <col min="21" max="21" width="19.28515625" style="15" hidden="1" customWidth="1"/>
    <col min="22" max="22" width="26.140625" style="15" hidden="1" customWidth="1"/>
    <col min="23" max="23" width="24.28515625" style="15" hidden="1" customWidth="1"/>
    <col min="24" max="25" width="11.42578125" style="15" hidden="1" customWidth="1"/>
    <col min="26" max="26" width="18.7109375" style="15" hidden="1" customWidth="1"/>
    <col min="27" max="27" width="20.85546875" style="15" hidden="1" customWidth="1"/>
    <col min="28" max="28" width="19.28515625" style="15" hidden="1" customWidth="1"/>
    <col min="29" max="29" width="26.140625" style="15" hidden="1" customWidth="1"/>
    <col min="30" max="30" width="24.28515625" style="15" hidden="1" customWidth="1"/>
    <col min="31" max="32" width="11.42578125" style="15" hidden="1" customWidth="1"/>
    <col min="33" max="33" width="18.7109375" style="15" hidden="1" customWidth="1"/>
    <col min="34" max="34" width="18.28515625" style="15" hidden="1" customWidth="1"/>
    <col min="35" max="35" width="19.28515625" style="15" hidden="1" customWidth="1"/>
    <col min="36" max="39" width="0" style="15" hidden="1" customWidth="1"/>
    <col min="40" max="16384" width="11.42578125" style="15"/>
  </cols>
  <sheetData>
    <row r="1" spans="2:39" s="7" customFormat="1" ht="30.75" customHeight="1" x14ac:dyDescent="0.25">
      <c r="B1" s="1"/>
      <c r="C1" s="2"/>
      <c r="D1" s="2"/>
      <c r="E1" s="3"/>
      <c r="F1" s="4" t="s">
        <v>0</v>
      </c>
      <c r="G1" s="4"/>
      <c r="H1" s="4"/>
      <c r="I1" s="4"/>
      <c r="J1" s="4"/>
      <c r="K1" s="4"/>
      <c r="L1" s="4"/>
      <c r="M1" s="4"/>
      <c r="N1" s="4"/>
      <c r="O1" s="4"/>
      <c r="P1" s="4"/>
      <c r="Q1" s="5" t="s">
        <v>1</v>
      </c>
      <c r="R1" s="6"/>
    </row>
    <row r="2" spans="2:39" s="7" customFormat="1" ht="16.5" customHeight="1" x14ac:dyDescent="0.25">
      <c r="B2" s="8"/>
      <c r="C2" s="9"/>
      <c r="D2" s="9"/>
      <c r="E2" s="10"/>
      <c r="F2" s="4"/>
      <c r="G2" s="4"/>
      <c r="H2" s="4"/>
      <c r="I2" s="4"/>
      <c r="J2" s="4"/>
      <c r="K2" s="4"/>
      <c r="L2" s="4"/>
      <c r="M2" s="4"/>
      <c r="N2" s="4"/>
      <c r="O2" s="4"/>
      <c r="P2" s="4"/>
      <c r="Q2" s="5" t="s">
        <v>2</v>
      </c>
      <c r="R2" s="6"/>
    </row>
    <row r="3" spans="2:39" s="7" customFormat="1" ht="16.5" customHeight="1" x14ac:dyDescent="0.25">
      <c r="B3" s="8"/>
      <c r="C3" s="9"/>
      <c r="D3" s="9"/>
      <c r="E3" s="10"/>
      <c r="F3" s="4"/>
      <c r="G3" s="4"/>
      <c r="H3" s="4"/>
      <c r="I3" s="4"/>
      <c r="J3" s="4"/>
      <c r="K3" s="4"/>
      <c r="L3" s="4"/>
      <c r="M3" s="4"/>
      <c r="N3" s="4"/>
      <c r="O3" s="4"/>
      <c r="P3" s="4"/>
      <c r="Q3" s="5" t="s">
        <v>3</v>
      </c>
      <c r="R3" s="6"/>
    </row>
    <row r="4" spans="2:39" s="7" customFormat="1" ht="23.25" customHeight="1" x14ac:dyDescent="0.25">
      <c r="B4" s="11"/>
      <c r="C4" s="12"/>
      <c r="D4" s="12"/>
      <c r="E4" s="13"/>
      <c r="F4" s="4"/>
      <c r="G4" s="4"/>
      <c r="H4" s="4"/>
      <c r="I4" s="4"/>
      <c r="J4" s="4"/>
      <c r="K4" s="4"/>
      <c r="L4" s="4"/>
      <c r="M4" s="4"/>
      <c r="N4" s="4"/>
      <c r="O4" s="4"/>
      <c r="P4" s="4"/>
      <c r="Q4" s="5" t="s">
        <v>4</v>
      </c>
      <c r="R4" s="6"/>
    </row>
    <row r="5" spans="2:39" ht="14.25" customHeight="1" thickBot="1" x14ac:dyDescent="0.3">
      <c r="B5" s="14"/>
      <c r="C5" s="14"/>
      <c r="D5" s="14"/>
      <c r="E5" s="14"/>
    </row>
    <row r="6" spans="2:39" ht="54" customHeight="1" thickBot="1" x14ac:dyDescent="0.3">
      <c r="B6" s="23" t="s">
        <v>5</v>
      </c>
      <c r="C6" s="24"/>
      <c r="D6" s="25" t="s">
        <v>6</v>
      </c>
      <c r="E6" s="26"/>
      <c r="F6" s="24"/>
      <c r="G6" s="27" t="s">
        <v>7</v>
      </c>
      <c r="H6" s="28"/>
      <c r="I6" s="29" t="s">
        <v>8</v>
      </c>
      <c r="J6" s="30"/>
      <c r="K6" s="30"/>
      <c r="L6" s="30"/>
      <c r="M6" s="30"/>
      <c r="N6" s="30"/>
      <c r="O6" s="30"/>
      <c r="P6" s="30"/>
      <c r="Q6" s="30"/>
      <c r="R6" s="30"/>
      <c r="S6" s="31" t="s">
        <v>9</v>
      </c>
      <c r="T6" s="32"/>
      <c r="U6" s="32"/>
      <c r="V6" s="32"/>
      <c r="W6" s="32"/>
      <c r="X6" s="32"/>
      <c r="Y6" s="33"/>
      <c r="Z6" s="31" t="s">
        <v>10</v>
      </c>
      <c r="AA6" s="32"/>
      <c r="AB6" s="32"/>
      <c r="AC6" s="32"/>
      <c r="AD6" s="32"/>
      <c r="AE6" s="32"/>
      <c r="AF6" s="33"/>
      <c r="AG6" s="31" t="s">
        <v>11</v>
      </c>
      <c r="AH6" s="32"/>
      <c r="AI6" s="32"/>
      <c r="AJ6" s="32"/>
      <c r="AK6" s="32"/>
      <c r="AL6" s="32"/>
      <c r="AM6" s="33"/>
    </row>
    <row r="7" spans="2:39" ht="48" customHeight="1" thickBot="1" x14ac:dyDescent="0.3">
      <c r="B7" s="34" t="s">
        <v>12</v>
      </c>
      <c r="C7" s="35" t="s">
        <v>13</v>
      </c>
      <c r="D7" s="35" t="s">
        <v>12</v>
      </c>
      <c r="E7" s="35" t="s">
        <v>13</v>
      </c>
      <c r="F7" s="35" t="s">
        <v>14</v>
      </c>
      <c r="G7" s="35" t="s">
        <v>15</v>
      </c>
      <c r="H7" s="35" t="s">
        <v>16</v>
      </c>
      <c r="I7" s="35" t="s">
        <v>12</v>
      </c>
      <c r="J7" s="35" t="s">
        <v>13</v>
      </c>
      <c r="K7" s="35" t="s">
        <v>17</v>
      </c>
      <c r="L7" s="35" t="s">
        <v>18</v>
      </c>
      <c r="M7" s="35" t="s">
        <v>19</v>
      </c>
      <c r="N7" s="35" t="s">
        <v>20</v>
      </c>
      <c r="O7" s="36" t="s">
        <v>21</v>
      </c>
      <c r="P7" s="36" t="s">
        <v>22</v>
      </c>
      <c r="Q7" s="35" t="s">
        <v>23</v>
      </c>
      <c r="R7" s="37" t="s">
        <v>24</v>
      </c>
      <c r="S7" s="35" t="s">
        <v>25</v>
      </c>
      <c r="T7" s="35" t="s">
        <v>26</v>
      </c>
      <c r="U7" s="36" t="s">
        <v>27</v>
      </c>
      <c r="V7" s="36" t="s">
        <v>28</v>
      </c>
      <c r="W7" s="35" t="s">
        <v>29</v>
      </c>
      <c r="X7" s="35" t="s">
        <v>30</v>
      </c>
      <c r="Y7" s="35" t="s">
        <v>31</v>
      </c>
      <c r="Z7" s="35" t="s">
        <v>25</v>
      </c>
      <c r="AA7" s="35" t="s">
        <v>26</v>
      </c>
      <c r="AB7" s="36" t="s">
        <v>27</v>
      </c>
      <c r="AC7" s="36" t="s">
        <v>28</v>
      </c>
      <c r="AD7" s="35" t="s">
        <v>29</v>
      </c>
      <c r="AE7" s="35" t="s">
        <v>30</v>
      </c>
      <c r="AF7" s="35" t="s">
        <v>31</v>
      </c>
      <c r="AG7" s="35" t="s">
        <v>25</v>
      </c>
      <c r="AH7" s="35" t="s">
        <v>26</v>
      </c>
      <c r="AI7" s="36" t="s">
        <v>27</v>
      </c>
      <c r="AJ7" s="36" t="s">
        <v>28</v>
      </c>
      <c r="AK7" s="35" t="s">
        <v>29</v>
      </c>
      <c r="AL7" s="35" t="s">
        <v>30</v>
      </c>
      <c r="AM7" s="35" t="s">
        <v>31</v>
      </c>
    </row>
    <row r="8" spans="2:39" ht="36" customHeight="1" x14ac:dyDescent="0.25">
      <c r="B8" s="38" t="s">
        <v>32</v>
      </c>
      <c r="C8" s="39" t="s">
        <v>33</v>
      </c>
      <c r="D8" s="40" t="s">
        <v>34</v>
      </c>
      <c r="E8" s="40" t="s">
        <v>35</v>
      </c>
      <c r="F8" s="40" t="s">
        <v>36</v>
      </c>
      <c r="G8" s="40" t="s">
        <v>37</v>
      </c>
      <c r="H8" s="40"/>
      <c r="I8" s="40" t="s">
        <v>38</v>
      </c>
      <c r="J8" s="40" t="s">
        <v>39</v>
      </c>
      <c r="K8" s="41" t="s">
        <v>40</v>
      </c>
      <c r="L8" s="40" t="s">
        <v>41</v>
      </c>
      <c r="M8" s="42" t="str">
        <f>[1]Presupuesto!B79</f>
        <v>2.3.2.01.01.003.01.06.01</v>
      </c>
      <c r="N8" s="42" t="str">
        <f>[1]Presupuesto!C79</f>
        <v>proyecto biocompost</v>
      </c>
      <c r="O8" s="43">
        <f>[1]Presupuesto!D79</f>
        <v>0</v>
      </c>
      <c r="P8" s="44">
        <f>SUM(O8:O11)</f>
        <v>656000000</v>
      </c>
      <c r="Q8" s="40" t="str">
        <f>'[1]Indicadores y metas'!C8</f>
        <v>Número de toneladas de residuos tratados en la planta de compostaje</v>
      </c>
      <c r="R8" s="45">
        <f>'[1]Indicadores y metas'!E8</f>
        <v>4675.37</v>
      </c>
      <c r="S8" s="46">
        <f>[1]Presupuesto!E79</f>
        <v>0</v>
      </c>
      <c r="T8" s="43">
        <f>[1]Presupuesto!F79</f>
        <v>0</v>
      </c>
      <c r="U8" s="44">
        <f>SUM(T8:T11)</f>
        <v>0</v>
      </c>
      <c r="V8" s="47" t="e">
        <f>U8/(SUM(S8:S11))</f>
        <v>#DIV/0!</v>
      </c>
      <c r="W8" s="48">
        <f>'[1]Indicadores y metas'!F8</f>
        <v>1713.89</v>
      </c>
      <c r="X8" s="49">
        <f>'[1]Indicadores y metas'!G8</f>
        <v>0.36657847400312704</v>
      </c>
      <c r="Y8" s="50">
        <f>'[1]Indicadores y metas'!H8</f>
        <v>0.25</v>
      </c>
      <c r="Z8" s="46">
        <f>[1]Presupuesto!G79</f>
        <v>0</v>
      </c>
      <c r="AA8" s="43">
        <f>[1]Presupuesto!H79</f>
        <v>0</v>
      </c>
      <c r="AB8" s="44">
        <f>SUM(AA8:AA11)</f>
        <v>0</v>
      </c>
      <c r="AC8" s="47" t="e">
        <f>AB8/(SUM(Z8:Z11))</f>
        <v>#DIV/0!</v>
      </c>
      <c r="AD8" s="48">
        <f>'[1]Indicadores y metas'!I8</f>
        <v>3778</v>
      </c>
      <c r="AE8" s="47">
        <f>'[1]Indicadores y metas'!J8</f>
        <v>0.80806438848690054</v>
      </c>
      <c r="AF8" s="51">
        <f>'[1]Indicadores y metas'!K8</f>
        <v>0.5</v>
      </c>
      <c r="AG8" s="46">
        <f>[1]Presupuesto!I79</f>
        <v>0</v>
      </c>
      <c r="AH8" s="46">
        <f>[1]Presupuesto!J79</f>
        <v>0</v>
      </c>
      <c r="AI8" s="44">
        <f>SUM(AH8:AH11)</f>
        <v>0</v>
      </c>
      <c r="AJ8" s="47" t="e">
        <f>AI8/(SUM(AG8:AG11))</f>
        <v>#DIV/0!</v>
      </c>
      <c r="AK8" s="48">
        <f>'[1]Indicadores y metas'!L8</f>
        <v>6576.89</v>
      </c>
      <c r="AL8" s="47">
        <f>'[1]Indicadores y metas'!M8</f>
        <v>1</v>
      </c>
      <c r="AM8" s="47">
        <f>'[1]Indicadores y metas'!N8</f>
        <v>0.75</v>
      </c>
    </row>
    <row r="9" spans="2:39" ht="21.75" customHeight="1" x14ac:dyDescent="0.25">
      <c r="B9" s="52"/>
      <c r="C9" s="53"/>
      <c r="D9" s="54"/>
      <c r="E9" s="54"/>
      <c r="F9" s="54"/>
      <c r="G9" s="54"/>
      <c r="H9" s="54"/>
      <c r="I9" s="54"/>
      <c r="J9" s="54"/>
      <c r="K9" s="55"/>
      <c r="L9" s="54"/>
      <c r="M9" s="56" t="str">
        <f>[1]Presupuesto!B80</f>
        <v>2.3.2.01.01.003.01.06.02</v>
      </c>
      <c r="N9" s="56" t="str">
        <f>[1]Presupuesto!C80</f>
        <v>proyectos de aprovechamiento</v>
      </c>
      <c r="O9" s="57">
        <f>[1]Presupuesto!D80</f>
        <v>0</v>
      </c>
      <c r="P9" s="58"/>
      <c r="Q9" s="54"/>
      <c r="R9" s="59"/>
      <c r="S9" s="60">
        <f>[1]Presupuesto!E80</f>
        <v>0</v>
      </c>
      <c r="T9" s="57">
        <f>[1]Presupuesto!F80</f>
        <v>0</v>
      </c>
      <c r="U9" s="58"/>
      <c r="V9" s="61"/>
      <c r="W9" s="62"/>
      <c r="X9" s="63"/>
      <c r="Y9" s="64"/>
      <c r="Z9" s="60">
        <f>[1]Presupuesto!G80</f>
        <v>0</v>
      </c>
      <c r="AA9" s="57">
        <f>[1]Presupuesto!H80</f>
        <v>0</v>
      </c>
      <c r="AB9" s="58"/>
      <c r="AC9" s="61"/>
      <c r="AD9" s="62"/>
      <c r="AE9" s="61"/>
      <c r="AF9" s="65"/>
      <c r="AG9" s="60">
        <f>[1]Presupuesto!I80</f>
        <v>0</v>
      </c>
      <c r="AH9" s="60">
        <f>[1]Presupuesto!J80</f>
        <v>0</v>
      </c>
      <c r="AI9" s="58"/>
      <c r="AJ9" s="61"/>
      <c r="AK9" s="62"/>
      <c r="AL9" s="61"/>
      <c r="AM9" s="61"/>
    </row>
    <row r="10" spans="2:39" x14ac:dyDescent="0.25">
      <c r="B10" s="52"/>
      <c r="C10" s="53"/>
      <c r="D10" s="54"/>
      <c r="E10" s="54"/>
      <c r="F10" s="54"/>
      <c r="G10" s="54"/>
      <c r="H10" s="54"/>
      <c r="I10" s="54"/>
      <c r="J10" s="54"/>
      <c r="K10" s="66" t="s">
        <v>42</v>
      </c>
      <c r="L10" s="54"/>
      <c r="M10" s="54" t="str">
        <f>[1]Presupuesto!B39</f>
        <v>2.1.2.02.01.003.10</v>
      </c>
      <c r="N10" s="54" t="str">
        <f>[1]Presupuesto!C39</f>
        <v>costo de aprovechamiento</v>
      </c>
      <c r="O10" s="67">
        <f>[1]Presupuesto!D39</f>
        <v>656000000</v>
      </c>
      <c r="P10" s="58"/>
      <c r="Q10" s="54" t="str">
        <f>'[1]Indicadores y metas'!C9</f>
        <v>Número de toneladas de abono generadas en la planta de compostaje</v>
      </c>
      <c r="R10" s="68">
        <f>'[1]Indicadores y metas'!E9</f>
        <v>1300</v>
      </c>
      <c r="S10" s="69">
        <f>[1]Presupuesto!E39</f>
        <v>0</v>
      </c>
      <c r="T10" s="67">
        <f>[1]Presupuesto!F39</f>
        <v>0</v>
      </c>
      <c r="U10" s="58"/>
      <c r="V10" s="61"/>
      <c r="W10" s="54">
        <f>'[1]Indicadores y metas'!F9</f>
        <v>501.83</v>
      </c>
      <c r="X10" s="63">
        <f>'[1]Indicadores y metas'!G9</f>
        <v>0.38602307692307691</v>
      </c>
      <c r="Y10" s="64">
        <f>'[1]Indicadores y metas'!H9</f>
        <v>0.25</v>
      </c>
      <c r="Z10" s="69">
        <f>[1]Presupuesto!G39</f>
        <v>0</v>
      </c>
      <c r="AA10" s="67">
        <f>[1]Presupuesto!H39</f>
        <v>0</v>
      </c>
      <c r="AB10" s="58"/>
      <c r="AC10" s="61"/>
      <c r="AD10" s="62">
        <f>'[1]Indicadores y metas'!I9</f>
        <v>519.80999999999995</v>
      </c>
      <c r="AE10" s="61">
        <f>'[1]Indicadores y metas'!J9</f>
        <v>0.39985384615384612</v>
      </c>
      <c r="AF10" s="65">
        <f>'[1]Indicadores y metas'!K9</f>
        <v>0.5</v>
      </c>
      <c r="AG10" s="69">
        <f>[1]Presupuesto!I39</f>
        <v>0</v>
      </c>
      <c r="AH10" s="69">
        <f>[1]Presupuesto!J39</f>
        <v>0</v>
      </c>
      <c r="AI10" s="58"/>
      <c r="AJ10" s="61"/>
      <c r="AK10" s="62">
        <f>'[1]Indicadores y metas'!L9</f>
        <v>1349.71</v>
      </c>
      <c r="AL10" s="61">
        <f>'[1]Indicadores y metas'!M9</f>
        <v>1</v>
      </c>
      <c r="AM10" s="61">
        <f>'[1]Indicadores y metas'!N9</f>
        <v>0.75</v>
      </c>
    </row>
    <row r="11" spans="2:39" ht="30.75" customHeight="1" x14ac:dyDescent="0.25">
      <c r="B11" s="52"/>
      <c r="C11" s="53"/>
      <c r="D11" s="54"/>
      <c r="E11" s="54"/>
      <c r="F11" s="54"/>
      <c r="G11" s="54"/>
      <c r="H11" s="54"/>
      <c r="I11" s="54"/>
      <c r="J11" s="54"/>
      <c r="K11" s="66" t="s">
        <v>43</v>
      </c>
      <c r="L11" s="54"/>
      <c r="M11" s="54"/>
      <c r="N11" s="54"/>
      <c r="O11" s="67"/>
      <c r="P11" s="58"/>
      <c r="Q11" s="54"/>
      <c r="R11" s="68"/>
      <c r="S11" s="69"/>
      <c r="T11" s="67"/>
      <c r="U11" s="58"/>
      <c r="V11" s="61"/>
      <c r="W11" s="54"/>
      <c r="X11" s="63"/>
      <c r="Y11" s="64"/>
      <c r="Z11" s="69"/>
      <c r="AA11" s="67"/>
      <c r="AB11" s="58"/>
      <c r="AC11" s="61"/>
      <c r="AD11" s="62"/>
      <c r="AE11" s="61"/>
      <c r="AF11" s="65"/>
      <c r="AG11" s="69"/>
      <c r="AH11" s="69"/>
      <c r="AI11" s="58"/>
      <c r="AJ11" s="61"/>
      <c r="AK11" s="62"/>
      <c r="AL11" s="61"/>
      <c r="AM11" s="61"/>
    </row>
    <row r="12" spans="2:39" ht="44.25" customHeight="1" x14ac:dyDescent="0.25">
      <c r="B12" s="52"/>
      <c r="C12" s="53"/>
      <c r="D12" s="54" t="s">
        <v>44</v>
      </c>
      <c r="E12" s="54" t="s">
        <v>45</v>
      </c>
      <c r="F12" s="54" t="s">
        <v>46</v>
      </c>
      <c r="G12" s="54"/>
      <c r="H12" s="54"/>
      <c r="I12" s="54" t="s">
        <v>47</v>
      </c>
      <c r="J12" s="54" t="s">
        <v>48</v>
      </c>
      <c r="K12" s="54" t="s">
        <v>49</v>
      </c>
      <c r="L12" s="54"/>
      <c r="M12" s="56" t="str">
        <f>[1]Presupuesto!B38</f>
        <v>2.1.2.02.01.003.09</v>
      </c>
      <c r="N12" s="56" t="str">
        <f>[1]Presupuesto!C38</f>
        <v>costo de disposición final</v>
      </c>
      <c r="O12" s="57">
        <f>[1]Presupuesto!D38</f>
        <v>1594500000</v>
      </c>
      <c r="P12" s="67">
        <f>SUM(O12:O17)</f>
        <v>17917100000</v>
      </c>
      <c r="Q12" s="54" t="str">
        <f>'[1]Indicadores y metas'!C10</f>
        <v xml:space="preserve">Informes de seguimiento y cumplimiento a las obligaciones </v>
      </c>
      <c r="R12" s="70">
        <f>'[1]Indicadores y metas'!E10</f>
        <v>4</v>
      </c>
      <c r="S12" s="60">
        <f>[1]Presupuesto!E38</f>
        <v>0</v>
      </c>
      <c r="T12" s="57">
        <f>[1]Presupuesto!F38</f>
        <v>0</v>
      </c>
      <c r="U12" s="67">
        <f>SUM(T12:T16)</f>
        <v>0</v>
      </c>
      <c r="V12" s="61" t="e">
        <f>U12/(SUM(S12:S16))</f>
        <v>#DIV/0!</v>
      </c>
      <c r="W12" s="61">
        <f>'[1]Indicadores y metas'!F10</f>
        <v>0.27</v>
      </c>
      <c r="X12" s="63">
        <f>'[1]Indicadores y metas'!G10</f>
        <v>0.27</v>
      </c>
      <c r="Y12" s="64">
        <f>'[1]Indicadores y metas'!H10</f>
        <v>0.25</v>
      </c>
      <c r="Z12" s="60">
        <f>[1]Presupuesto!G38</f>
        <v>0</v>
      </c>
      <c r="AA12" s="57">
        <f>[1]Presupuesto!H38</f>
        <v>0</v>
      </c>
      <c r="AB12" s="67">
        <f>SUM(AA12:AA16)</f>
        <v>0</v>
      </c>
      <c r="AC12" s="61" t="e">
        <f>AB12/(SUM(Z12:Z16))</f>
        <v>#DIV/0!</v>
      </c>
      <c r="AD12" s="61">
        <f>'[1]Indicadores y metas'!I10</f>
        <v>0.69310000000000005</v>
      </c>
      <c r="AE12" s="61">
        <f>'[1]Indicadores y metas'!J10</f>
        <v>0.17327500000000001</v>
      </c>
      <c r="AF12" s="65">
        <f>'[1]Indicadores y metas'!K10</f>
        <v>0.5</v>
      </c>
      <c r="AG12" s="60">
        <f>[1]Presupuesto!I38</f>
        <v>0</v>
      </c>
      <c r="AH12" s="60">
        <f>[1]Presupuesto!J38</f>
        <v>0</v>
      </c>
      <c r="AI12" s="67">
        <f>SUM(AH12:AH16)</f>
        <v>0</v>
      </c>
      <c r="AJ12" s="61" t="e">
        <f>AI12/(SUM(AG12:AG16))</f>
        <v>#DIV/0!</v>
      </c>
      <c r="AK12" s="61">
        <f>'[1]Indicadores y metas'!L10</f>
        <v>0.82899999999999996</v>
      </c>
      <c r="AL12" s="61">
        <f>'[1]Indicadores y metas'!M10</f>
        <v>0.20724999999999999</v>
      </c>
      <c r="AM12" s="61">
        <f>'[1]Indicadores y metas'!N10</f>
        <v>0.75</v>
      </c>
    </row>
    <row r="13" spans="2:39" ht="44.25" customHeight="1" x14ac:dyDescent="0.25">
      <c r="B13" s="52"/>
      <c r="C13" s="53"/>
      <c r="D13" s="54"/>
      <c r="E13" s="54"/>
      <c r="F13" s="54"/>
      <c r="G13" s="54"/>
      <c r="H13" s="54"/>
      <c r="I13" s="54"/>
      <c r="J13" s="54"/>
      <c r="K13" s="54"/>
      <c r="L13" s="54"/>
      <c r="M13" s="56" t="str">
        <f>[1]Presupuesto!B58</f>
        <v>2.1.2.02.02.009.05</v>
      </c>
      <c r="N13" s="56" t="str">
        <f>[1]Presupuesto!C58</f>
        <v>convenio emergencia sanitaria</v>
      </c>
      <c r="O13" s="57">
        <f>[1]Presupuesto!D58</f>
        <v>25000000</v>
      </c>
      <c r="P13" s="67"/>
      <c r="Q13" s="54"/>
      <c r="R13" s="70"/>
      <c r="S13" s="60">
        <f>[1]Presupuesto!E58</f>
        <v>0</v>
      </c>
      <c r="T13" s="57">
        <f>[1]Presupuesto!F58</f>
        <v>0</v>
      </c>
      <c r="U13" s="67"/>
      <c r="V13" s="61"/>
      <c r="W13" s="61"/>
      <c r="X13" s="63"/>
      <c r="Y13" s="64"/>
      <c r="Z13" s="60">
        <f>[1]Presupuesto!G58</f>
        <v>0</v>
      </c>
      <c r="AA13" s="57">
        <f>[1]Presupuesto!H58</f>
        <v>0</v>
      </c>
      <c r="AB13" s="67"/>
      <c r="AC13" s="61"/>
      <c r="AD13" s="61"/>
      <c r="AE13" s="61"/>
      <c r="AF13" s="65"/>
      <c r="AG13" s="60">
        <f>[1]Presupuesto!I58</f>
        <v>0</v>
      </c>
      <c r="AH13" s="60">
        <f>[1]Presupuesto!J58</f>
        <v>0</v>
      </c>
      <c r="AI13" s="67"/>
      <c r="AJ13" s="61"/>
      <c r="AK13" s="61"/>
      <c r="AL13" s="61"/>
      <c r="AM13" s="61"/>
    </row>
    <row r="14" spans="2:39" ht="30" customHeight="1" x14ac:dyDescent="0.25">
      <c r="B14" s="52"/>
      <c r="C14" s="53"/>
      <c r="D14" s="54"/>
      <c r="E14" s="54"/>
      <c r="F14" s="54"/>
      <c r="G14" s="54"/>
      <c r="H14" s="54"/>
      <c r="I14" s="54"/>
      <c r="J14" s="54"/>
      <c r="K14" s="54"/>
      <c r="L14" s="54"/>
      <c r="M14" s="54" t="str">
        <f>[1]Presupuesto!B44</f>
        <v>2.1.2.02.01.003.15</v>
      </c>
      <c r="N14" s="54" t="str">
        <f>[1]Presupuesto!C44</f>
        <v>costo operación integral relleno sanitario</v>
      </c>
      <c r="O14" s="67">
        <f>[1]Presupuesto!D44</f>
        <v>7692600000</v>
      </c>
      <c r="P14" s="67"/>
      <c r="Q14" s="54"/>
      <c r="R14" s="70"/>
      <c r="S14" s="69">
        <f>[1]Presupuesto!E44</f>
        <v>0</v>
      </c>
      <c r="T14" s="67">
        <f>[1]Presupuesto!F44</f>
        <v>0</v>
      </c>
      <c r="U14" s="67"/>
      <c r="V14" s="61"/>
      <c r="W14" s="61"/>
      <c r="X14" s="63"/>
      <c r="Y14" s="64"/>
      <c r="Z14" s="69">
        <f>[1]Presupuesto!G44</f>
        <v>0</v>
      </c>
      <c r="AA14" s="67">
        <f>[1]Presupuesto!H44</f>
        <v>0</v>
      </c>
      <c r="AB14" s="67"/>
      <c r="AC14" s="61"/>
      <c r="AD14" s="61"/>
      <c r="AE14" s="61"/>
      <c r="AF14" s="65"/>
      <c r="AG14" s="69">
        <f>[1]Presupuesto!I44</f>
        <v>0</v>
      </c>
      <c r="AH14" s="69">
        <f>[1]Presupuesto!J44</f>
        <v>0</v>
      </c>
      <c r="AI14" s="67"/>
      <c r="AJ14" s="61"/>
      <c r="AK14" s="61"/>
      <c r="AL14" s="61"/>
      <c r="AM14" s="61"/>
    </row>
    <row r="15" spans="2:39" ht="54.75" customHeight="1" x14ac:dyDescent="0.25">
      <c r="B15" s="52"/>
      <c r="C15" s="53"/>
      <c r="D15" s="54"/>
      <c r="E15" s="54"/>
      <c r="F15" s="54"/>
      <c r="G15" s="54"/>
      <c r="H15" s="54"/>
      <c r="I15" s="54"/>
      <c r="J15" s="54"/>
      <c r="K15" s="54"/>
      <c r="L15" s="54"/>
      <c r="M15" s="54"/>
      <c r="N15" s="54"/>
      <c r="O15" s="67"/>
      <c r="P15" s="67"/>
      <c r="Q15" s="54"/>
      <c r="R15" s="70"/>
      <c r="S15" s="69"/>
      <c r="T15" s="67"/>
      <c r="U15" s="67"/>
      <c r="V15" s="61"/>
      <c r="W15" s="61"/>
      <c r="X15" s="63"/>
      <c r="Y15" s="64"/>
      <c r="Z15" s="69"/>
      <c r="AA15" s="67"/>
      <c r="AB15" s="67"/>
      <c r="AC15" s="61"/>
      <c r="AD15" s="61"/>
      <c r="AE15" s="61"/>
      <c r="AF15" s="65"/>
      <c r="AG15" s="69"/>
      <c r="AH15" s="69"/>
      <c r="AI15" s="67"/>
      <c r="AJ15" s="61"/>
      <c r="AK15" s="61"/>
      <c r="AL15" s="61"/>
      <c r="AM15" s="61"/>
    </row>
    <row r="16" spans="2:39" ht="49.5" customHeight="1" x14ac:dyDescent="0.25">
      <c r="B16" s="52"/>
      <c r="C16" s="53"/>
      <c r="D16" s="54"/>
      <c r="E16" s="54"/>
      <c r="F16" s="54"/>
      <c r="G16" s="54"/>
      <c r="H16" s="54"/>
      <c r="I16" s="54"/>
      <c r="J16" s="54"/>
      <c r="K16" s="54"/>
      <c r="L16" s="54"/>
      <c r="M16" s="54"/>
      <c r="N16" s="54"/>
      <c r="O16" s="67"/>
      <c r="P16" s="67"/>
      <c r="Q16" s="54"/>
      <c r="R16" s="70"/>
      <c r="S16" s="69"/>
      <c r="T16" s="67"/>
      <c r="U16" s="67"/>
      <c r="V16" s="61"/>
      <c r="W16" s="61"/>
      <c r="X16" s="63"/>
      <c r="Y16" s="64"/>
      <c r="Z16" s="69"/>
      <c r="AA16" s="67"/>
      <c r="AB16" s="67"/>
      <c r="AC16" s="61"/>
      <c r="AD16" s="61"/>
      <c r="AE16" s="61"/>
      <c r="AF16" s="65"/>
      <c r="AG16" s="69"/>
      <c r="AH16" s="69"/>
      <c r="AI16" s="67"/>
      <c r="AJ16" s="61"/>
      <c r="AK16" s="61"/>
      <c r="AL16" s="61"/>
      <c r="AM16" s="61"/>
    </row>
    <row r="17" spans="2:39" ht="49.5" customHeight="1" x14ac:dyDescent="0.25">
      <c r="B17" s="52"/>
      <c r="C17" s="53"/>
      <c r="D17" s="54"/>
      <c r="E17" s="54"/>
      <c r="F17" s="54"/>
      <c r="G17" s="54"/>
      <c r="H17" s="54"/>
      <c r="I17" s="54"/>
      <c r="J17" s="54"/>
      <c r="K17" s="54"/>
      <c r="L17" s="54"/>
      <c r="M17" s="56" t="str">
        <f>[1]Presupuesto!B81</f>
        <v>2.3.2.01.01.003.01.06.03</v>
      </c>
      <c r="N17" s="56" t="str">
        <f>[1]Presupuesto!C81</f>
        <v>costo de disposición final clausura y posclausura</v>
      </c>
      <c r="O17" s="57">
        <f>[1]Presupuesto!D81</f>
        <v>8605000000</v>
      </c>
      <c r="P17" s="67"/>
      <c r="Q17" s="54"/>
      <c r="R17" s="70"/>
      <c r="S17" s="60"/>
      <c r="T17" s="57"/>
      <c r="U17" s="57"/>
      <c r="V17" s="71"/>
      <c r="W17" s="71"/>
      <c r="X17" s="72"/>
      <c r="Y17" s="73"/>
      <c r="Z17" s="60"/>
      <c r="AA17" s="57"/>
      <c r="AB17" s="57"/>
      <c r="AC17" s="71"/>
      <c r="AD17" s="71"/>
      <c r="AE17" s="71"/>
      <c r="AF17" s="74"/>
      <c r="AG17" s="60"/>
      <c r="AH17" s="60"/>
      <c r="AI17" s="57"/>
      <c r="AJ17" s="71"/>
      <c r="AK17" s="71"/>
      <c r="AL17" s="71"/>
      <c r="AM17" s="71"/>
    </row>
    <row r="18" spans="2:39" ht="57" customHeight="1" x14ac:dyDescent="0.25">
      <c r="B18" s="52"/>
      <c r="C18" s="53"/>
      <c r="D18" s="54"/>
      <c r="E18" s="54"/>
      <c r="F18" s="54"/>
      <c r="G18" s="54"/>
      <c r="H18" s="54"/>
      <c r="I18" s="54" t="s">
        <v>50</v>
      </c>
      <c r="J18" s="54" t="s">
        <v>51</v>
      </c>
      <c r="K18" s="66" t="s">
        <v>52</v>
      </c>
      <c r="L18" s="54"/>
      <c r="M18" s="56" t="str">
        <f>[1]Presupuesto!B37</f>
        <v>2.1.2.02.01.003.08</v>
      </c>
      <c r="N18" s="56" t="str">
        <f>[1]Presupuesto!C37</f>
        <v>costo tratamiento de lixiviados</v>
      </c>
      <c r="O18" s="57">
        <f>[1]Presupuesto!D37</f>
        <v>3632683164</v>
      </c>
      <c r="P18" s="67">
        <f>SUM(O18:O19)</f>
        <v>3632683164</v>
      </c>
      <c r="Q18" s="56" t="str">
        <f>'[1]Indicadores y metas'!C11</f>
        <v>Continuidad en la operación del sistema de tratamiento de lixiviados (informe de operación)</v>
      </c>
      <c r="R18" s="75" t="str">
        <f>'[1]Indicadores y metas'!E11</f>
        <v>30 días/mes</v>
      </c>
      <c r="S18" s="60">
        <f>[1]Presupuesto!E37</f>
        <v>0</v>
      </c>
      <c r="T18" s="57">
        <f>[1]Presupuesto!F37</f>
        <v>0</v>
      </c>
      <c r="U18" s="67">
        <f>SUM(T18:T19)</f>
        <v>0</v>
      </c>
      <c r="V18" s="61" t="e">
        <f>U18/(SUM(S18:S19))</f>
        <v>#DIV/0!</v>
      </c>
      <c r="W18" s="76">
        <f>'[1]Indicadores y metas'!F11</f>
        <v>30</v>
      </c>
      <c r="X18" s="77">
        <f>'[1]Indicadores y metas'!G11</f>
        <v>1</v>
      </c>
      <c r="Y18" s="78">
        <f>'[1]Indicadores y metas'!H11</f>
        <v>1</v>
      </c>
      <c r="Z18" s="60">
        <f>[1]Presupuesto!G37</f>
        <v>0</v>
      </c>
      <c r="AA18" s="57">
        <f>[1]Presupuesto!H37</f>
        <v>0</v>
      </c>
      <c r="AB18" s="67">
        <f>SUM(AA18:AA19)</f>
        <v>0</v>
      </c>
      <c r="AC18" s="61" t="e">
        <f>AB18/(SUM(Z18:Z19))</f>
        <v>#DIV/0!</v>
      </c>
      <c r="AD18" s="79">
        <f>'[1]Indicadores y metas'!I11</f>
        <v>30</v>
      </c>
      <c r="AE18" s="80">
        <f>'[1]Indicadores y metas'!J11</f>
        <v>1</v>
      </c>
      <c r="AF18" s="75">
        <f>'[1]Indicadores y metas'!K11</f>
        <v>1</v>
      </c>
      <c r="AG18" s="60">
        <f>[1]Presupuesto!I37</f>
        <v>0</v>
      </c>
      <c r="AH18" s="60">
        <f>[1]Presupuesto!J37</f>
        <v>0</v>
      </c>
      <c r="AI18" s="67">
        <f>SUM(AH18:AH19)</f>
        <v>0</v>
      </c>
      <c r="AJ18" s="61" t="e">
        <f>AI18/(SUM(AG18:AG19))</f>
        <v>#DIV/0!</v>
      </c>
      <c r="AK18" s="79">
        <f>'[1]Indicadores y metas'!L11</f>
        <v>30</v>
      </c>
      <c r="AL18" s="80">
        <f>'[1]Indicadores y metas'!M11</f>
        <v>1</v>
      </c>
      <c r="AM18" s="80">
        <f>'[1]Indicadores y metas'!N11</f>
        <v>1</v>
      </c>
    </row>
    <row r="19" spans="2:39" ht="57" customHeight="1" thickBot="1" x14ac:dyDescent="0.3">
      <c r="B19" s="81"/>
      <c r="C19" s="82"/>
      <c r="D19" s="83"/>
      <c r="E19" s="83"/>
      <c r="F19" s="83"/>
      <c r="G19" s="83"/>
      <c r="H19" s="83"/>
      <c r="I19" s="83"/>
      <c r="J19" s="83"/>
      <c r="K19" s="84" t="s">
        <v>53</v>
      </c>
      <c r="L19" s="83"/>
      <c r="M19" s="85" t="str">
        <f>[1]Presupuesto!B60</f>
        <v>2.1.2.02.02.009.06</v>
      </c>
      <c r="N19" s="85" t="str">
        <f>[1]Presupuesto!C60</f>
        <v>otros convenios y contratos interadministrativos</v>
      </c>
      <c r="O19" s="86">
        <f>[1]Presupuesto!D60</f>
        <v>0</v>
      </c>
      <c r="P19" s="87"/>
      <c r="Q19" s="85" t="str">
        <f>'[1]Indicadores y metas'!C12</f>
        <v>Puesta en marcha de la fase de potenciación de la PTLX</v>
      </c>
      <c r="R19" s="88">
        <f>'[1]Indicadores y metas'!E12</f>
        <v>1</v>
      </c>
      <c r="S19" s="89">
        <f>[1]Presupuesto!E59</f>
        <v>0</v>
      </c>
      <c r="T19" s="90">
        <f>[1]Presupuesto!F59</f>
        <v>0</v>
      </c>
      <c r="U19" s="67"/>
      <c r="V19" s="61"/>
      <c r="W19" s="61" t="str">
        <f>'[1]Indicadores y metas'!F12</f>
        <v xml:space="preserve">No se planifico ejecución primer trimestre </v>
      </c>
      <c r="X19" s="61"/>
      <c r="Y19" s="65"/>
      <c r="Z19" s="89">
        <f>[1]Presupuesto!G59</f>
        <v>0</v>
      </c>
      <c r="AA19" s="90">
        <f>[1]Presupuesto!H59</f>
        <v>0</v>
      </c>
      <c r="AB19" s="67"/>
      <c r="AC19" s="61"/>
      <c r="AD19" s="71">
        <f>'[1]Indicadores y metas'!I12</f>
        <v>0.53420000000000001</v>
      </c>
      <c r="AE19" s="71">
        <f>'[1]Indicadores y metas'!J12</f>
        <v>0.53420000000000001</v>
      </c>
      <c r="AF19" s="71">
        <f>'[1]Indicadores y metas'!K12</f>
        <v>0.5</v>
      </c>
      <c r="AG19" s="89">
        <f>[1]Presupuesto!I59</f>
        <v>0</v>
      </c>
      <c r="AH19" s="89">
        <f>[1]Presupuesto!J59</f>
        <v>0</v>
      </c>
      <c r="AI19" s="67"/>
      <c r="AJ19" s="61"/>
      <c r="AK19" s="71">
        <f>'[1]Indicadores y metas'!L12</f>
        <v>0.76549999999999996</v>
      </c>
      <c r="AL19" s="71">
        <f>'[1]Indicadores y metas'!M12</f>
        <v>0.76549999999999996</v>
      </c>
      <c r="AM19" s="71">
        <f>'[1]Indicadores y metas'!N12</f>
        <v>0.75</v>
      </c>
    </row>
    <row r="20" spans="2:39" s="97" customFormat="1" ht="84" customHeight="1" x14ac:dyDescent="0.25">
      <c r="B20" s="91" t="s">
        <v>54</v>
      </c>
      <c r="C20" s="40" t="s">
        <v>55</v>
      </c>
      <c r="D20" s="92" t="s">
        <v>56</v>
      </c>
      <c r="E20" s="40" t="s">
        <v>57</v>
      </c>
      <c r="F20" s="40" t="s">
        <v>58</v>
      </c>
      <c r="G20" s="40" t="s">
        <v>59</v>
      </c>
      <c r="H20" s="40"/>
      <c r="I20" s="42" t="s">
        <v>60</v>
      </c>
      <c r="J20" s="42" t="s">
        <v>61</v>
      </c>
      <c r="K20" s="93" t="s">
        <v>62</v>
      </c>
      <c r="L20" s="40" t="s">
        <v>63</v>
      </c>
      <c r="M20" s="40" t="str">
        <f>[1]Presupuesto!B35</f>
        <v>2.1.2.02.01.003.05</v>
      </c>
      <c r="N20" s="40" t="str">
        <f>[1]Presupuesto!C35</f>
        <v>costo de comercialización facturación y recaudo</v>
      </c>
      <c r="O20" s="94">
        <f>[1]Presupuesto!D35</f>
        <v>140000000</v>
      </c>
      <c r="P20" s="94">
        <f>O20</f>
        <v>140000000</v>
      </c>
      <c r="Q20" s="42" t="str">
        <f>'[1]Indicadores y metas'!C23</f>
        <v xml:space="preserve">Número de personas sensibilizadas </v>
      </c>
      <c r="R20" s="95">
        <f>'[1]Indicadores y metas'!E23</f>
        <v>40000</v>
      </c>
      <c r="S20" s="69">
        <f>[1]Presupuesto!E35</f>
        <v>0</v>
      </c>
      <c r="T20" s="67">
        <f>[1]Presupuesto!F35</f>
        <v>0</v>
      </c>
      <c r="U20" s="67">
        <f>T20</f>
        <v>0</v>
      </c>
      <c r="V20" s="61" t="e">
        <f>U20/S20</f>
        <v>#DIV/0!</v>
      </c>
      <c r="W20" s="56">
        <f>'[1]Indicadores y metas'!F23</f>
        <v>5716</v>
      </c>
      <c r="X20" s="72">
        <f>'[1]Indicadores y metas'!G23</f>
        <v>0.1429</v>
      </c>
      <c r="Y20" s="73">
        <f>'[1]Indicadores y metas'!H23</f>
        <v>0.1125</v>
      </c>
      <c r="Z20" s="69">
        <f>[1]Presupuesto!G35</f>
        <v>0</v>
      </c>
      <c r="AA20" s="67">
        <f>[1]Presupuesto!H35</f>
        <v>0</v>
      </c>
      <c r="AB20" s="67">
        <f>AA20</f>
        <v>0</v>
      </c>
      <c r="AC20" s="61" t="e">
        <f>AB20/Z20</f>
        <v>#DIV/0!</v>
      </c>
      <c r="AD20" s="96">
        <f>'[1]Indicadores y metas'!I23</f>
        <v>12009</v>
      </c>
      <c r="AE20" s="71">
        <f>'[1]Indicadores y metas'!J23</f>
        <v>0.30022500000000002</v>
      </c>
      <c r="AF20" s="74">
        <f>'[1]Indicadores y metas'!K23</f>
        <v>0.38750000000000001</v>
      </c>
      <c r="AG20" s="69">
        <f>[1]Presupuesto!I35</f>
        <v>0</v>
      </c>
      <c r="AH20" s="69">
        <f>[1]Presupuesto!J35</f>
        <v>0</v>
      </c>
      <c r="AI20" s="67">
        <f>AH20</f>
        <v>0</v>
      </c>
      <c r="AJ20" s="61">
        <v>0</v>
      </c>
      <c r="AK20" s="96">
        <f>'[1]Indicadores y metas'!L23</f>
        <v>24141</v>
      </c>
      <c r="AL20" s="71">
        <f>'[1]Indicadores y metas'!M23</f>
        <v>0.60352499999999998</v>
      </c>
      <c r="AM20" s="71">
        <f>'[1]Indicadores y metas'!N23</f>
        <v>0.75</v>
      </c>
    </row>
    <row r="21" spans="2:39" s="97" customFormat="1" ht="84" customHeight="1" x14ac:dyDescent="0.25">
      <c r="B21" s="98"/>
      <c r="C21" s="54"/>
      <c r="D21" s="99"/>
      <c r="E21" s="54"/>
      <c r="F21" s="54"/>
      <c r="G21" s="54"/>
      <c r="H21" s="54"/>
      <c r="I21" s="54" t="s">
        <v>64</v>
      </c>
      <c r="J21" s="54" t="s">
        <v>65</v>
      </c>
      <c r="K21" s="55" t="s">
        <v>66</v>
      </c>
      <c r="L21" s="54"/>
      <c r="M21" s="54"/>
      <c r="N21" s="54"/>
      <c r="O21" s="67"/>
      <c r="P21" s="67"/>
      <c r="Q21" s="54" t="str">
        <f>'[1]Indicadores y metas'!C24</f>
        <v xml:space="preserve">Porcentaje de avance de la actualización del PGIRS EMAB </v>
      </c>
      <c r="R21" s="100">
        <f>'[1]Indicadores y metas'!E24</f>
        <v>1</v>
      </c>
      <c r="S21" s="69"/>
      <c r="T21" s="67"/>
      <c r="U21" s="67"/>
      <c r="V21" s="61"/>
      <c r="W21" s="54" t="str">
        <f>'[1]Indicadores y metas'!F24</f>
        <v xml:space="preserve">No se planifico ejecución primer trimestre </v>
      </c>
      <c r="X21" s="54"/>
      <c r="Y21" s="68"/>
      <c r="Z21" s="69"/>
      <c r="AA21" s="67"/>
      <c r="AB21" s="67"/>
      <c r="AC21" s="61"/>
      <c r="AD21" s="101">
        <f>'[1]Indicadores y metas'!I24</f>
        <v>4</v>
      </c>
      <c r="AE21" s="102">
        <f>'[1]Indicadores y metas'!J24</f>
        <v>4</v>
      </c>
      <c r="AF21" s="102">
        <f>'[1]Indicadores y metas'!K24</f>
        <v>0.5</v>
      </c>
      <c r="AG21" s="69"/>
      <c r="AH21" s="69"/>
      <c r="AI21" s="67"/>
      <c r="AJ21" s="61"/>
      <c r="AK21" s="101">
        <f>'[1]Indicadores y metas'!L24</f>
        <v>4</v>
      </c>
      <c r="AL21" s="102">
        <f>'[1]Indicadores y metas'!M24</f>
        <v>4</v>
      </c>
      <c r="AM21" s="102">
        <f>'[1]Indicadores y metas'!N24</f>
        <v>0.75</v>
      </c>
    </row>
    <row r="22" spans="2:39" s="97" customFormat="1" ht="84" customHeight="1" x14ac:dyDescent="0.25">
      <c r="B22" s="98"/>
      <c r="C22" s="54"/>
      <c r="D22" s="99"/>
      <c r="E22" s="54"/>
      <c r="F22" s="54"/>
      <c r="G22" s="54"/>
      <c r="H22" s="54"/>
      <c r="I22" s="54"/>
      <c r="J22" s="54"/>
      <c r="K22" s="55"/>
      <c r="L22" s="54"/>
      <c r="M22" s="54"/>
      <c r="N22" s="54"/>
      <c r="O22" s="67"/>
      <c r="P22" s="67"/>
      <c r="Q22" s="54"/>
      <c r="R22" s="100"/>
      <c r="S22" s="69"/>
      <c r="T22" s="67"/>
      <c r="U22" s="67"/>
      <c r="V22" s="61"/>
      <c r="W22" s="54"/>
      <c r="X22" s="54"/>
      <c r="Y22" s="68"/>
      <c r="Z22" s="69"/>
      <c r="AA22" s="67"/>
      <c r="AB22" s="67"/>
      <c r="AC22" s="61"/>
      <c r="AD22" s="101"/>
      <c r="AE22" s="102"/>
      <c r="AF22" s="102"/>
      <c r="AG22" s="69"/>
      <c r="AH22" s="69"/>
      <c r="AI22" s="67"/>
      <c r="AJ22" s="61"/>
      <c r="AK22" s="101"/>
      <c r="AL22" s="102"/>
      <c r="AM22" s="102"/>
    </row>
    <row r="23" spans="2:39" s="97" customFormat="1" ht="84" customHeight="1" thickBot="1" x14ac:dyDescent="0.3">
      <c r="B23" s="103"/>
      <c r="C23" s="83"/>
      <c r="D23" s="104"/>
      <c r="E23" s="83"/>
      <c r="F23" s="83"/>
      <c r="G23" s="83"/>
      <c r="H23" s="83"/>
      <c r="I23" s="83"/>
      <c r="J23" s="83"/>
      <c r="K23" s="105"/>
      <c r="L23" s="83"/>
      <c r="M23" s="83"/>
      <c r="N23" s="83"/>
      <c r="O23" s="87"/>
      <c r="P23" s="87"/>
      <c r="Q23" s="83"/>
      <c r="R23" s="106"/>
      <c r="S23" s="69"/>
      <c r="T23" s="67"/>
      <c r="U23" s="67"/>
      <c r="V23" s="61"/>
      <c r="W23" s="54"/>
      <c r="X23" s="54"/>
      <c r="Y23" s="68"/>
      <c r="Z23" s="69"/>
      <c r="AA23" s="67"/>
      <c r="AB23" s="67"/>
      <c r="AC23" s="61"/>
      <c r="AD23" s="101"/>
      <c r="AE23" s="102"/>
      <c r="AF23" s="102"/>
      <c r="AG23" s="69"/>
      <c r="AH23" s="69"/>
      <c r="AI23" s="67"/>
      <c r="AJ23" s="61"/>
      <c r="AK23" s="101"/>
      <c r="AL23" s="102"/>
      <c r="AM23" s="102"/>
    </row>
    <row r="24" spans="2:39" s="97" customFormat="1" ht="62.25" customHeight="1" x14ac:dyDescent="0.25">
      <c r="B24" s="91" t="s">
        <v>67</v>
      </c>
      <c r="C24" s="40" t="s">
        <v>68</v>
      </c>
      <c r="D24" s="40" t="s">
        <v>69</v>
      </c>
      <c r="E24" s="40" t="s">
        <v>70</v>
      </c>
      <c r="F24" s="39" t="s">
        <v>71</v>
      </c>
      <c r="G24" s="40" t="s">
        <v>72</v>
      </c>
      <c r="H24" s="40"/>
      <c r="I24" s="40" t="s">
        <v>73</v>
      </c>
      <c r="J24" s="40" t="s">
        <v>74</v>
      </c>
      <c r="K24" s="93" t="s">
        <v>75</v>
      </c>
      <c r="L24" s="107" t="s">
        <v>41</v>
      </c>
      <c r="M24" s="42" t="str">
        <f>[1]Presupuesto!B85</f>
        <v>2.3.2.01.01.003.07.01.01</v>
      </c>
      <c r="N24" s="42" t="str">
        <f>[1]Presupuesto!C85</f>
        <v>adquisición vehículo maquinaria y equipo</v>
      </c>
      <c r="O24" s="108">
        <f>[1]Presupuesto!D85</f>
        <v>0</v>
      </c>
      <c r="P24" s="109">
        <f>SUM(O24:O33)</f>
        <v>37979066568.37191</v>
      </c>
      <c r="Q24" s="42" t="str">
        <f>'[1]Indicadores y metas'!C13</f>
        <v xml:space="preserve">Informe de análisis de rendimientos de la operación </v>
      </c>
      <c r="R24" s="110">
        <f>'[1]Indicadores y metas'!E13</f>
        <v>4</v>
      </c>
      <c r="S24" s="111">
        <f>[1]Presupuesto!E85</f>
        <v>0</v>
      </c>
      <c r="T24" s="112">
        <f>[1]Presupuesto!F85</f>
        <v>0</v>
      </c>
      <c r="U24" s="113">
        <f>SUM(T24:T33)</f>
        <v>0</v>
      </c>
      <c r="V24" s="114" t="e">
        <f>U24/(SUM(S24:S33))</f>
        <v>#DIV/0!</v>
      </c>
      <c r="W24" s="115" t="str">
        <f>'[1]Indicadores y metas'!F13</f>
        <v xml:space="preserve">No se planifico ejecución primer trimestre </v>
      </c>
      <c r="X24" s="115"/>
      <c r="Y24" s="116"/>
      <c r="Z24" s="111">
        <f>[1]Presupuesto!G85</f>
        <v>0</v>
      </c>
      <c r="AA24" s="112">
        <f>[1]Presupuesto!H85</f>
        <v>0</v>
      </c>
      <c r="AB24" s="113">
        <f>SUM(AA24:AA33)</f>
        <v>0</v>
      </c>
      <c r="AC24" s="114" t="e">
        <f>AB24/(SUM(Z24:Z33))</f>
        <v>#DIV/0!</v>
      </c>
      <c r="AD24" s="117">
        <f>'[1]Indicadores y metas'!I13</f>
        <v>0</v>
      </c>
      <c r="AE24" s="118">
        <f>'[1]Indicadores y metas'!J13</f>
        <v>0</v>
      </c>
      <c r="AF24" s="118">
        <f>'[1]Indicadores y metas'!K13</f>
        <v>0.25</v>
      </c>
      <c r="AG24" s="111">
        <f>[1]Presupuesto!I85</f>
        <v>0</v>
      </c>
      <c r="AH24" s="111">
        <f>[1]Presupuesto!J85</f>
        <v>0</v>
      </c>
      <c r="AI24" s="113">
        <f>SUM(AH24:AH33)</f>
        <v>0</v>
      </c>
      <c r="AJ24" s="114" t="e">
        <f>AI24/(SUM(AG24:AG33))</f>
        <v>#DIV/0!</v>
      </c>
      <c r="AK24" s="117">
        <f>'[1]Indicadores y metas'!L13</f>
        <v>0.75</v>
      </c>
      <c r="AL24" s="117">
        <f>'[1]Indicadores y metas'!M13</f>
        <v>0.1875</v>
      </c>
      <c r="AM24" s="117">
        <f>'[1]Indicadores y metas'!N13</f>
        <v>1</v>
      </c>
    </row>
    <row r="25" spans="2:39" s="97" customFormat="1" ht="62.25" customHeight="1" x14ac:dyDescent="0.25">
      <c r="B25" s="98"/>
      <c r="C25" s="54"/>
      <c r="D25" s="54"/>
      <c r="E25" s="54"/>
      <c r="F25" s="53"/>
      <c r="G25" s="54"/>
      <c r="H25" s="54"/>
      <c r="I25" s="54"/>
      <c r="J25" s="54"/>
      <c r="K25" s="66" t="s">
        <v>76</v>
      </c>
      <c r="L25" s="119"/>
      <c r="M25" s="120" t="str">
        <f>[1]Presupuesto!B32</f>
        <v>2.1.2.02.01.003.03</v>
      </c>
      <c r="N25" s="120" t="str">
        <f>[1]Presupuesto!C32</f>
        <v>costo de recolección y transporte</v>
      </c>
      <c r="O25" s="121">
        <f>[1]Presupuesto!D32</f>
        <v>11795678972.351429</v>
      </c>
      <c r="P25" s="113"/>
      <c r="Q25" s="122" t="str">
        <f>'[1]Indicadores y metas'!C19</f>
        <v>Informe de optimización de los componentes</v>
      </c>
      <c r="R25" s="123">
        <f>'[1]Indicadores y metas'!E19</f>
        <v>3</v>
      </c>
      <c r="S25" s="111"/>
      <c r="T25" s="112"/>
      <c r="U25" s="113"/>
      <c r="V25" s="114"/>
      <c r="W25" s="118"/>
      <c r="X25" s="118"/>
      <c r="Y25" s="124"/>
      <c r="Z25" s="111"/>
      <c r="AA25" s="112"/>
      <c r="AB25" s="113"/>
      <c r="AC25" s="114"/>
      <c r="AD25" s="117"/>
      <c r="AE25" s="118"/>
      <c r="AF25" s="125"/>
      <c r="AG25" s="111"/>
      <c r="AH25" s="111"/>
      <c r="AI25" s="113"/>
      <c r="AJ25" s="114"/>
      <c r="AK25" s="117"/>
      <c r="AL25" s="117"/>
      <c r="AM25" s="117"/>
    </row>
    <row r="26" spans="2:39" ht="24" customHeight="1" x14ac:dyDescent="0.25">
      <c r="B26" s="98"/>
      <c r="C26" s="54"/>
      <c r="D26" s="54"/>
      <c r="E26" s="54"/>
      <c r="F26" s="53"/>
      <c r="G26" s="54"/>
      <c r="H26" s="54"/>
      <c r="I26" s="119" t="s">
        <v>77</v>
      </c>
      <c r="J26" s="54" t="s">
        <v>78</v>
      </c>
      <c r="K26" s="55" t="s">
        <v>79</v>
      </c>
      <c r="L26" s="119"/>
      <c r="M26" s="120"/>
      <c r="N26" s="120"/>
      <c r="O26" s="121"/>
      <c r="P26" s="113"/>
      <c r="Q26" s="54" t="str">
        <f>'[1]Indicadores y metas'!C14</f>
        <v>Cumplimiento de las frecuencias de recolección de residuos solidos</v>
      </c>
      <c r="R26" s="100">
        <f>'[1]Indicadores y metas'!E14</f>
        <v>1</v>
      </c>
      <c r="S26" s="111"/>
      <c r="T26" s="112"/>
      <c r="U26" s="113"/>
      <c r="V26" s="114"/>
      <c r="W26" s="114">
        <f>'[1]Indicadores y metas'!F14</f>
        <v>0.95</v>
      </c>
      <c r="X26" s="126">
        <f>'[1]Indicadores y metas'!G14</f>
        <v>0.95</v>
      </c>
      <c r="Y26" s="127">
        <f>'[1]Indicadores y metas'!H14</f>
        <v>1</v>
      </c>
      <c r="Z26" s="111"/>
      <c r="AA26" s="112"/>
      <c r="AB26" s="113"/>
      <c r="AC26" s="114"/>
      <c r="AD26" s="114">
        <f>'[1]Indicadores y metas'!I14</f>
        <v>1</v>
      </c>
      <c r="AE26" s="114">
        <f>'[1]Indicadores y metas'!J14</f>
        <v>1</v>
      </c>
      <c r="AF26" s="100">
        <f>'[1]Indicadores y metas'!K14</f>
        <v>1</v>
      </c>
      <c r="AG26" s="111"/>
      <c r="AH26" s="111"/>
      <c r="AI26" s="113"/>
      <c r="AJ26" s="114"/>
      <c r="AK26" s="114">
        <f>'[1]Indicadores y metas'!L14</f>
        <v>1</v>
      </c>
      <c r="AL26" s="114">
        <f>'[1]Indicadores y metas'!M14</f>
        <v>1</v>
      </c>
      <c r="AM26" s="114">
        <f>'[1]Indicadores y metas'!N14</f>
        <v>1</v>
      </c>
    </row>
    <row r="27" spans="2:39" x14ac:dyDescent="0.25">
      <c r="B27" s="98"/>
      <c r="C27" s="54"/>
      <c r="D27" s="54"/>
      <c r="E27" s="54"/>
      <c r="F27" s="53"/>
      <c r="G27" s="54"/>
      <c r="H27" s="54"/>
      <c r="I27" s="119"/>
      <c r="J27" s="54"/>
      <c r="K27" s="55"/>
      <c r="L27" s="119"/>
      <c r="M27" s="120"/>
      <c r="N27" s="120"/>
      <c r="O27" s="121"/>
      <c r="P27" s="113"/>
      <c r="Q27" s="54"/>
      <c r="R27" s="100"/>
      <c r="S27" s="128">
        <f>[1]Presupuesto!E32</f>
        <v>0</v>
      </c>
      <c r="T27" s="129">
        <f>[1]Presupuesto!F32</f>
        <v>0</v>
      </c>
      <c r="U27" s="113"/>
      <c r="V27" s="114"/>
      <c r="W27" s="114"/>
      <c r="X27" s="126"/>
      <c r="Y27" s="127"/>
      <c r="Z27" s="128">
        <f>[1]Presupuesto!G32</f>
        <v>0</v>
      </c>
      <c r="AA27" s="129">
        <f>[1]Presupuesto!H32</f>
        <v>0</v>
      </c>
      <c r="AB27" s="113"/>
      <c r="AC27" s="114"/>
      <c r="AD27" s="114"/>
      <c r="AE27" s="114"/>
      <c r="AF27" s="100"/>
      <c r="AG27" s="128">
        <f>[1]Presupuesto!I32</f>
        <v>0</v>
      </c>
      <c r="AH27" s="128">
        <f>[1]Presupuesto!J32</f>
        <v>0</v>
      </c>
      <c r="AI27" s="113"/>
      <c r="AJ27" s="114"/>
      <c r="AK27" s="114"/>
      <c r="AL27" s="114"/>
      <c r="AM27" s="114"/>
    </row>
    <row r="28" spans="2:39" ht="51.75" customHeight="1" x14ac:dyDescent="0.25">
      <c r="B28" s="98"/>
      <c r="C28" s="54"/>
      <c r="D28" s="54"/>
      <c r="E28" s="54"/>
      <c r="F28" s="53"/>
      <c r="G28" s="54"/>
      <c r="H28" s="54"/>
      <c r="I28" s="119"/>
      <c r="J28" s="54"/>
      <c r="K28" s="55"/>
      <c r="L28" s="119"/>
      <c r="M28" s="56" t="str">
        <f>[1]Presupuesto!B33</f>
        <v>2.1.2.02.01.003.04</v>
      </c>
      <c r="N28" s="56" t="str">
        <f>[1]Presupuesto!C33</f>
        <v>costo de barrido</v>
      </c>
      <c r="O28" s="57">
        <f>[1]Presupuesto!D33</f>
        <v>13557208953.550137</v>
      </c>
      <c r="P28" s="113"/>
      <c r="Q28" s="56" t="str">
        <f>'[1]Indicadores y metas'!C15</f>
        <v xml:space="preserve">Cumplimiento de los km programados para el componente de barrido </v>
      </c>
      <c r="R28" s="75">
        <f>'[1]Indicadores y metas'!E15</f>
        <v>1</v>
      </c>
      <c r="S28" s="60">
        <f>[1]Presupuesto!E33</f>
        <v>0</v>
      </c>
      <c r="T28" s="57">
        <f>[1]Presupuesto!F33</f>
        <v>0</v>
      </c>
      <c r="U28" s="113"/>
      <c r="V28" s="114"/>
      <c r="W28" s="80">
        <f>'[1]Indicadores y metas'!F15</f>
        <v>1</v>
      </c>
      <c r="X28" s="77">
        <f>'[1]Indicadores y metas'!G15</f>
        <v>1</v>
      </c>
      <c r="Y28" s="78">
        <f>'[1]Indicadores y metas'!H15</f>
        <v>1</v>
      </c>
      <c r="Z28" s="60">
        <f>[1]Presupuesto!G33</f>
        <v>0</v>
      </c>
      <c r="AA28" s="57">
        <f>[1]Presupuesto!H33</f>
        <v>0</v>
      </c>
      <c r="AB28" s="113"/>
      <c r="AC28" s="114"/>
      <c r="AD28" s="80">
        <f>'[1]Indicadores y metas'!I15</f>
        <v>1</v>
      </c>
      <c r="AE28" s="80">
        <f>'[1]Indicadores y metas'!J15</f>
        <v>1</v>
      </c>
      <c r="AF28" s="75">
        <f>'[1]Indicadores y metas'!K15</f>
        <v>1</v>
      </c>
      <c r="AG28" s="60">
        <f>[1]Presupuesto!I33</f>
        <v>0</v>
      </c>
      <c r="AH28" s="60">
        <f>[1]Presupuesto!J33</f>
        <v>0</v>
      </c>
      <c r="AI28" s="113"/>
      <c r="AJ28" s="114"/>
      <c r="AK28" s="80">
        <f>'[1]Indicadores y metas'!L15</f>
        <v>0.99</v>
      </c>
      <c r="AL28" s="80">
        <f>'[1]Indicadores y metas'!M15</f>
        <v>0.99</v>
      </c>
      <c r="AM28" s="80">
        <f>'[1]Indicadores y metas'!N15</f>
        <v>1</v>
      </c>
    </row>
    <row r="29" spans="2:39" ht="42.75" customHeight="1" x14ac:dyDescent="0.25">
      <c r="B29" s="98"/>
      <c r="C29" s="54"/>
      <c r="D29" s="54"/>
      <c r="E29" s="54"/>
      <c r="F29" s="53"/>
      <c r="G29" s="54"/>
      <c r="H29" s="54"/>
      <c r="I29" s="119"/>
      <c r="J29" s="54"/>
      <c r="K29" s="55"/>
      <c r="L29" s="119"/>
      <c r="M29" s="54" t="str">
        <f>[1]Presupuesto!B36</f>
        <v>2.1.2.02.01.003.06</v>
      </c>
      <c r="N29" s="54" t="str">
        <f>[1]Presupuesto!C36</f>
        <v>costo limpieza urbana por suscriptor</v>
      </c>
      <c r="O29" s="67">
        <f>[1]Presupuesto!D36</f>
        <v>5243560915.1999998</v>
      </c>
      <c r="P29" s="113"/>
      <c r="Q29" s="56" t="str">
        <f>'[1]Indicadores y metas'!C16</f>
        <v>Cumplimiento de la ejecución de poda de arboles</v>
      </c>
      <c r="R29" s="75">
        <f>'[1]Indicadores y metas'!E16</f>
        <v>1</v>
      </c>
      <c r="S29" s="69">
        <f>[1]Presupuesto!E36</f>
        <v>0</v>
      </c>
      <c r="T29" s="67">
        <f>[1]Presupuesto!F36</f>
        <v>0</v>
      </c>
      <c r="U29" s="113"/>
      <c r="V29" s="114"/>
      <c r="W29" s="80">
        <f>'[1]Indicadores y metas'!F16</f>
        <v>0.86189683860232946</v>
      </c>
      <c r="X29" s="77">
        <f>'[1]Indicadores y metas'!G16</f>
        <v>0.86189683860232946</v>
      </c>
      <c r="Y29" s="78">
        <f>'[1]Indicadores y metas'!H16</f>
        <v>1</v>
      </c>
      <c r="Z29" s="69">
        <f>[1]Presupuesto!G36</f>
        <v>0</v>
      </c>
      <c r="AA29" s="67">
        <f>[1]Presupuesto!H36</f>
        <v>0</v>
      </c>
      <c r="AB29" s="113"/>
      <c r="AC29" s="114"/>
      <c r="AD29" s="80">
        <f>'[1]Indicadores y metas'!I16</f>
        <v>0.86189683860232946</v>
      </c>
      <c r="AE29" s="80">
        <f>'[1]Indicadores y metas'!J16</f>
        <v>0.86189683860232946</v>
      </c>
      <c r="AF29" s="75">
        <f>'[1]Indicadores y metas'!K16</f>
        <v>1</v>
      </c>
      <c r="AG29" s="69">
        <f>[1]Presupuesto!I36</f>
        <v>0</v>
      </c>
      <c r="AH29" s="69">
        <f>[1]Presupuesto!J36</f>
        <v>0</v>
      </c>
      <c r="AI29" s="113"/>
      <c r="AJ29" s="114"/>
      <c r="AK29" s="80">
        <f>'[1]Indicadores y metas'!L16</f>
        <v>1</v>
      </c>
      <c r="AL29" s="80">
        <f>'[1]Indicadores y metas'!M16</f>
        <v>1</v>
      </c>
      <c r="AM29" s="80">
        <f>'[1]Indicadores y metas'!N16</f>
        <v>1</v>
      </c>
    </row>
    <row r="30" spans="2:39" ht="36" customHeight="1" x14ac:dyDescent="0.25">
      <c r="B30" s="98"/>
      <c r="C30" s="54"/>
      <c r="D30" s="54"/>
      <c r="E30" s="54"/>
      <c r="F30" s="53"/>
      <c r="G30" s="54"/>
      <c r="H30" s="54"/>
      <c r="I30" s="119"/>
      <c r="J30" s="54"/>
      <c r="K30" s="55"/>
      <c r="L30" s="119"/>
      <c r="M30" s="54"/>
      <c r="N30" s="54"/>
      <c r="O30" s="67"/>
      <c r="P30" s="113"/>
      <c r="Q30" s="56" t="str">
        <f>'[1]Indicadores y metas'!C17</f>
        <v>Cumplimiento de la ejecución del lavado de áreas publicas</v>
      </c>
      <c r="R30" s="75">
        <f>'[1]Indicadores y metas'!E17</f>
        <v>1</v>
      </c>
      <c r="S30" s="69"/>
      <c r="T30" s="67"/>
      <c r="U30" s="113"/>
      <c r="V30" s="114"/>
      <c r="W30" s="80">
        <f>'[1]Indicadores y metas'!F17</f>
        <v>0.15188096574957888</v>
      </c>
      <c r="X30" s="77">
        <f>'[1]Indicadores y metas'!G17</f>
        <v>0.15</v>
      </c>
      <c r="Y30" s="78">
        <f>'[1]Indicadores y metas'!H17</f>
        <v>0</v>
      </c>
      <c r="Z30" s="69"/>
      <c r="AA30" s="67"/>
      <c r="AB30" s="113"/>
      <c r="AC30" s="114"/>
      <c r="AD30" s="130">
        <f>'[1]Indicadores y metas'!I17</f>
        <v>0.95</v>
      </c>
      <c r="AE30" s="80">
        <f>'[1]Indicadores y metas'!J17</f>
        <v>0.95</v>
      </c>
      <c r="AF30" s="75">
        <f>'[1]Indicadores y metas'!K17</f>
        <v>1</v>
      </c>
      <c r="AG30" s="69"/>
      <c r="AH30" s="69"/>
      <c r="AI30" s="113"/>
      <c r="AJ30" s="114"/>
      <c r="AK30" s="130">
        <f>'[1]Indicadores y metas'!L17</f>
        <v>1</v>
      </c>
      <c r="AL30" s="80">
        <f>'[1]Indicadores y metas'!M17</f>
        <v>1</v>
      </c>
      <c r="AM30" s="130">
        <f>'[1]Indicadores y metas'!N17</f>
        <v>1</v>
      </c>
    </row>
    <row r="31" spans="2:39" ht="12.75" customHeight="1" x14ac:dyDescent="0.25">
      <c r="B31" s="98"/>
      <c r="C31" s="54"/>
      <c r="D31" s="54"/>
      <c r="E31" s="54"/>
      <c r="F31" s="53"/>
      <c r="G31" s="54"/>
      <c r="H31" s="54"/>
      <c r="I31" s="119"/>
      <c r="J31" s="54"/>
      <c r="K31" s="55"/>
      <c r="L31" s="119"/>
      <c r="M31" s="54"/>
      <c r="N31" s="54"/>
      <c r="O31" s="67"/>
      <c r="P31" s="113"/>
      <c r="Q31" s="120" t="str">
        <f>'[1]Indicadores y metas'!C18</f>
        <v>Cumplimiento a la ejecución de corte de césped</v>
      </c>
      <c r="R31" s="100">
        <f>'[1]Indicadores y metas'!E18</f>
        <v>1</v>
      </c>
      <c r="S31" s="69"/>
      <c r="T31" s="67"/>
      <c r="U31" s="113"/>
      <c r="V31" s="114"/>
      <c r="W31" s="114">
        <f>'[1]Indicadores y metas'!F18</f>
        <v>0.48957002930924715</v>
      </c>
      <c r="X31" s="126">
        <f>'[1]Indicadores y metas'!G18</f>
        <v>0.49</v>
      </c>
      <c r="Y31" s="127">
        <f>'[1]Indicadores y metas'!H18</f>
        <v>1</v>
      </c>
      <c r="Z31" s="69"/>
      <c r="AA31" s="67"/>
      <c r="AB31" s="113"/>
      <c r="AC31" s="114"/>
      <c r="AD31" s="131">
        <f>'[1]Indicadores y metas'!I18</f>
        <v>0.29909999999999998</v>
      </c>
      <c r="AE31" s="114">
        <f>'[1]Indicadores y metas'!J18</f>
        <v>0.3</v>
      </c>
      <c r="AF31" s="100">
        <f>'[1]Indicadores y metas'!K18</f>
        <v>1</v>
      </c>
      <c r="AG31" s="69"/>
      <c r="AH31" s="69"/>
      <c r="AI31" s="113"/>
      <c r="AJ31" s="114"/>
      <c r="AK31" s="131">
        <f>'[1]Indicadores y metas'!L18</f>
        <v>0.69</v>
      </c>
      <c r="AL31" s="114">
        <f>'[1]Indicadores y metas'!M18</f>
        <v>0.69</v>
      </c>
      <c r="AM31" s="131">
        <f>'[1]Indicadores y metas'!N18</f>
        <v>1</v>
      </c>
    </row>
    <row r="32" spans="2:39" ht="49.5" customHeight="1" x14ac:dyDescent="0.25">
      <c r="B32" s="98"/>
      <c r="C32" s="54"/>
      <c r="D32" s="54"/>
      <c r="E32" s="54"/>
      <c r="F32" s="53"/>
      <c r="G32" s="54"/>
      <c r="H32" s="54"/>
      <c r="I32" s="119"/>
      <c r="J32" s="54"/>
      <c r="K32" s="55"/>
      <c r="L32" s="119"/>
      <c r="M32" s="56" t="str">
        <f>[1]Presupuesto!B31</f>
        <v>2.1.2.02.01.003.02</v>
      </c>
      <c r="N32" s="56" t="str">
        <f>[1]Presupuesto!C31</f>
        <v>reparación de vehículos maquinaria y equipo</v>
      </c>
      <c r="O32" s="57">
        <f>[1]Presupuesto!D31</f>
        <v>5125167194.2103443</v>
      </c>
      <c r="P32" s="113"/>
      <c r="Q32" s="120"/>
      <c r="R32" s="100"/>
      <c r="S32" s="60">
        <f>[1]Presupuesto!E31</f>
        <v>0</v>
      </c>
      <c r="T32" s="57">
        <f>[1]Presupuesto!F31</f>
        <v>0</v>
      </c>
      <c r="U32" s="113"/>
      <c r="V32" s="114"/>
      <c r="W32" s="114"/>
      <c r="X32" s="126"/>
      <c r="Y32" s="127"/>
      <c r="Z32" s="60">
        <f>[1]Presupuesto!G31</f>
        <v>0</v>
      </c>
      <c r="AA32" s="57">
        <f>[1]Presupuesto!H31</f>
        <v>0</v>
      </c>
      <c r="AB32" s="113"/>
      <c r="AC32" s="114"/>
      <c r="AD32" s="131"/>
      <c r="AE32" s="114"/>
      <c r="AF32" s="100"/>
      <c r="AG32" s="60">
        <f>[1]Presupuesto!I31</f>
        <v>0</v>
      </c>
      <c r="AH32" s="60">
        <f>[1]Presupuesto!J31</f>
        <v>0</v>
      </c>
      <c r="AI32" s="113"/>
      <c r="AJ32" s="114"/>
      <c r="AK32" s="131"/>
      <c r="AL32" s="114"/>
      <c r="AM32" s="131"/>
    </row>
    <row r="33" spans="2:39" ht="33" customHeight="1" x14ac:dyDescent="0.25">
      <c r="B33" s="98"/>
      <c r="C33" s="54"/>
      <c r="D33" s="54"/>
      <c r="E33" s="54"/>
      <c r="F33" s="53"/>
      <c r="G33" s="54"/>
      <c r="H33" s="54"/>
      <c r="I33" s="119"/>
      <c r="J33" s="54"/>
      <c r="K33" s="55"/>
      <c r="L33" s="119"/>
      <c r="M33" s="56" t="str">
        <f>[1]Presupuesto!B30</f>
        <v>2.1.2.02.01.003.01</v>
      </c>
      <c r="N33" s="56" t="str">
        <f>[1]Presupuesto!C30</f>
        <v>combustibles y lubricantes</v>
      </c>
      <c r="O33" s="57">
        <f>[1]Presupuesto!D30</f>
        <v>2257450533.0599999</v>
      </c>
      <c r="P33" s="113"/>
      <c r="Q33" s="120"/>
      <c r="R33" s="100"/>
      <c r="S33" s="60">
        <f>[1]Presupuesto!E30</f>
        <v>0</v>
      </c>
      <c r="T33" s="57">
        <f>[1]Presupuesto!F30</f>
        <v>0</v>
      </c>
      <c r="U33" s="113"/>
      <c r="V33" s="114"/>
      <c r="W33" s="114"/>
      <c r="X33" s="126"/>
      <c r="Y33" s="127"/>
      <c r="Z33" s="60">
        <f>[1]Presupuesto!G30</f>
        <v>0</v>
      </c>
      <c r="AA33" s="57">
        <f>[1]Presupuesto!H30</f>
        <v>0</v>
      </c>
      <c r="AB33" s="113"/>
      <c r="AC33" s="114"/>
      <c r="AD33" s="131"/>
      <c r="AE33" s="114"/>
      <c r="AF33" s="100"/>
      <c r="AG33" s="60">
        <f>[1]Presupuesto!I30</f>
        <v>0</v>
      </c>
      <c r="AH33" s="60">
        <f>[1]Presupuesto!J30</f>
        <v>0</v>
      </c>
      <c r="AI33" s="113"/>
      <c r="AJ33" s="114"/>
      <c r="AK33" s="131"/>
      <c r="AL33" s="114"/>
      <c r="AM33" s="131"/>
    </row>
    <row r="34" spans="2:39" ht="82.5" customHeight="1" x14ac:dyDescent="0.25">
      <c r="B34" s="98"/>
      <c r="C34" s="54"/>
      <c r="D34" s="54"/>
      <c r="E34" s="54"/>
      <c r="F34" s="53"/>
      <c r="G34" s="54"/>
      <c r="H34" s="54"/>
      <c r="I34" s="119" t="s">
        <v>80</v>
      </c>
      <c r="J34" s="54" t="s">
        <v>81</v>
      </c>
      <c r="K34" s="66" t="s">
        <v>82</v>
      </c>
      <c r="L34" s="54" t="s">
        <v>83</v>
      </c>
      <c r="M34" s="54" t="str">
        <f>[1]Presupuesto!B51</f>
        <v>2.1.2.02.02.008.01</v>
      </c>
      <c r="N34" s="54" t="str">
        <f>[1]Presupuesto!C51</f>
        <v>servicios personal indirecto-honorarios</v>
      </c>
      <c r="O34" s="67">
        <f>[1]Presupuesto!D51</f>
        <v>40800000</v>
      </c>
      <c r="P34" s="113">
        <f>SUM(O34:O42)</f>
        <v>5432855383.9746199</v>
      </c>
      <c r="Q34" s="56" t="str">
        <f>'[1]Indicadores y metas'!C50</f>
        <v>Numero de informes presentados - costos ABC</v>
      </c>
      <c r="R34" s="123">
        <f>'[1]Indicadores y metas'!E50</f>
        <v>4</v>
      </c>
      <c r="S34" s="69">
        <f>[1]Presupuesto!E51</f>
        <v>0</v>
      </c>
      <c r="T34" s="67">
        <f>[1]Presupuesto!F51</f>
        <v>0</v>
      </c>
      <c r="U34" s="113">
        <f>SUM(T34:T42)</f>
        <v>0</v>
      </c>
      <c r="V34" s="114" t="e">
        <f>U34/(SUM(S34:S42))</f>
        <v>#DIV/0!</v>
      </c>
      <c r="W34" s="132">
        <f>'[1]Indicadores y metas'!F50</f>
        <v>1</v>
      </c>
      <c r="X34" s="133">
        <f>'[1]Indicadores y metas'!G50</f>
        <v>0.25</v>
      </c>
      <c r="Y34" s="134">
        <f>'[1]Indicadores y metas'!H50</f>
        <v>0.25</v>
      </c>
      <c r="Z34" s="69">
        <f>[1]Presupuesto!G51</f>
        <v>0</v>
      </c>
      <c r="AA34" s="67">
        <f>[1]Presupuesto!H51</f>
        <v>0</v>
      </c>
      <c r="AB34" s="113">
        <f>SUM(AA34:AA42)</f>
        <v>0</v>
      </c>
      <c r="AC34" s="114" t="e">
        <f>AB34/(SUM(Z34:Z42))</f>
        <v>#DIV/0!</v>
      </c>
      <c r="AD34" s="135">
        <f>'[1]Indicadores y metas'!I50</f>
        <v>2</v>
      </c>
      <c r="AE34" s="136">
        <f>'[1]Indicadores y metas'!J50</f>
        <v>0.5</v>
      </c>
      <c r="AF34" s="137">
        <f>'[1]Indicadores y metas'!K50</f>
        <v>0.5</v>
      </c>
      <c r="AG34" s="69">
        <f>[1]Presupuesto!I51</f>
        <v>0</v>
      </c>
      <c r="AH34" s="69">
        <f>[1]Presupuesto!J51</f>
        <v>0</v>
      </c>
      <c r="AI34" s="113">
        <f>SUM(AH34:AH42)</f>
        <v>0</v>
      </c>
      <c r="AJ34" s="114" t="e">
        <f>AI34/(SUM(AG34:AG42))</f>
        <v>#DIV/0!</v>
      </c>
      <c r="AK34" s="135">
        <f>'[1]Indicadores y metas'!L50</f>
        <v>3</v>
      </c>
      <c r="AL34" s="136">
        <f>'[1]Indicadores y metas'!M50</f>
        <v>0.75</v>
      </c>
      <c r="AM34" s="135">
        <f>'[1]Indicadores y metas'!N50</f>
        <v>0.75</v>
      </c>
    </row>
    <row r="35" spans="2:39" ht="82.5" customHeight="1" x14ac:dyDescent="0.25">
      <c r="B35" s="98"/>
      <c r="C35" s="54"/>
      <c r="D35" s="54"/>
      <c r="E35" s="54"/>
      <c r="F35" s="53"/>
      <c r="G35" s="54"/>
      <c r="H35" s="54"/>
      <c r="I35" s="119"/>
      <c r="J35" s="54"/>
      <c r="K35" s="66" t="s">
        <v>84</v>
      </c>
      <c r="L35" s="54"/>
      <c r="M35" s="54"/>
      <c r="N35" s="54"/>
      <c r="O35" s="67"/>
      <c r="P35" s="113"/>
      <c r="Q35" s="56" t="str">
        <f>'[1]Indicadores y metas'!C51</f>
        <v>Numero de informes presentados- Indicadores financieros</v>
      </c>
      <c r="R35" s="138">
        <f>'[1]Indicadores y metas'!E51</f>
        <v>4</v>
      </c>
      <c r="S35" s="69"/>
      <c r="T35" s="67"/>
      <c r="U35" s="113"/>
      <c r="V35" s="114"/>
      <c r="W35" s="139">
        <f>'[1]Indicadores y metas'!F51</f>
        <v>1</v>
      </c>
      <c r="X35" s="133">
        <f>'[1]Indicadores y metas'!G51</f>
        <v>0.25</v>
      </c>
      <c r="Y35" s="134">
        <f>'[1]Indicadores y metas'!H51</f>
        <v>0.25</v>
      </c>
      <c r="Z35" s="69"/>
      <c r="AA35" s="67"/>
      <c r="AB35" s="113"/>
      <c r="AC35" s="114"/>
      <c r="AD35" s="140">
        <f>'[1]Indicadores y metas'!I51</f>
        <v>2</v>
      </c>
      <c r="AE35" s="136">
        <f>'[1]Indicadores y metas'!J51</f>
        <v>0.5</v>
      </c>
      <c r="AF35" s="137">
        <f>'[1]Indicadores y metas'!K51</f>
        <v>0.5</v>
      </c>
      <c r="AG35" s="69"/>
      <c r="AH35" s="69"/>
      <c r="AI35" s="113"/>
      <c r="AJ35" s="114"/>
      <c r="AK35" s="140">
        <f>'[1]Indicadores y metas'!L51</f>
        <v>3</v>
      </c>
      <c r="AL35" s="136">
        <f>'[1]Indicadores y metas'!M51</f>
        <v>0.75</v>
      </c>
      <c r="AM35" s="140">
        <f>'[1]Indicadores y metas'!N51</f>
        <v>0.75</v>
      </c>
    </row>
    <row r="36" spans="2:39" ht="43.5" customHeight="1" x14ac:dyDescent="0.25">
      <c r="B36" s="98"/>
      <c r="C36" s="54"/>
      <c r="D36" s="54"/>
      <c r="E36" s="54"/>
      <c r="F36" s="53"/>
      <c r="G36" s="54"/>
      <c r="H36" s="54"/>
      <c r="I36" s="119"/>
      <c r="J36" s="54"/>
      <c r="K36" s="141" t="s">
        <v>85</v>
      </c>
      <c r="L36" s="54"/>
      <c r="M36" s="54" t="str">
        <f>[1]Presupuesto!B34</f>
        <v>2.1.2.02.01.003.05</v>
      </c>
      <c r="N36" s="54" t="str">
        <f>[1]Presupuesto!C34</f>
        <v>costo de comercialización facturación y recaudo</v>
      </c>
      <c r="O36" s="67">
        <f>[1]Presupuesto!D34</f>
        <v>5373205383.9746199</v>
      </c>
      <c r="P36" s="113"/>
      <c r="Q36" s="56" t="str">
        <f>'[1]Indicadores y metas'!C52</f>
        <v>Porcentaje de rentabilidad de la empresa</v>
      </c>
      <c r="R36" s="138" t="str">
        <f>'[1]Indicadores y metas'!E52</f>
        <v>&gt;3%</v>
      </c>
      <c r="S36" s="69">
        <f>[1]Presupuesto!E34</f>
        <v>0</v>
      </c>
      <c r="T36" s="67">
        <f>[1]Presupuesto!F34</f>
        <v>0</v>
      </c>
      <c r="U36" s="113"/>
      <c r="V36" s="114"/>
      <c r="W36" s="142" t="str">
        <f>'[1]Indicadores y metas'!F52</f>
        <v xml:space="preserve">No se planifico ejecución primer trimestre </v>
      </c>
      <c r="X36" s="142"/>
      <c r="Y36" s="143"/>
      <c r="Z36" s="69">
        <f>[1]Presupuesto!G34</f>
        <v>0</v>
      </c>
      <c r="AA36" s="67">
        <f>[1]Presupuesto!H34</f>
        <v>0</v>
      </c>
      <c r="AB36" s="113"/>
      <c r="AC36" s="114"/>
      <c r="AD36" s="144" t="str">
        <f>'[1]Indicadores y metas'!I52</f>
        <v xml:space="preserve">No se planifico ejecución segundo trimestre </v>
      </c>
      <c r="AE36" s="145"/>
      <c r="AF36" s="146"/>
      <c r="AG36" s="69">
        <f>[1]Presupuesto!I34</f>
        <v>0</v>
      </c>
      <c r="AH36" s="69">
        <f>[1]Presupuesto!J34</f>
        <v>0</v>
      </c>
      <c r="AI36" s="113"/>
      <c r="AJ36" s="114"/>
      <c r="AK36" s="147"/>
      <c r="AL36" s="148"/>
      <c r="AM36" s="149"/>
    </row>
    <row r="37" spans="2:39" ht="43.5" customHeight="1" x14ac:dyDescent="0.25">
      <c r="B37" s="98"/>
      <c r="C37" s="54"/>
      <c r="D37" s="54"/>
      <c r="E37" s="54"/>
      <c r="F37" s="53"/>
      <c r="G37" s="54"/>
      <c r="H37" s="54"/>
      <c r="I37" s="119"/>
      <c r="J37" s="54"/>
      <c r="K37" s="141"/>
      <c r="L37" s="119" t="s">
        <v>86</v>
      </c>
      <c r="M37" s="54"/>
      <c r="N37" s="54"/>
      <c r="O37" s="67"/>
      <c r="P37" s="113"/>
      <c r="Q37" s="56" t="str">
        <f>'[1]Indicadores y metas'!C56</f>
        <v xml:space="preserve">Porcentaje de eficiencia de recaudo total </v>
      </c>
      <c r="R37" s="75" t="str">
        <f>'[1]Indicadores y metas'!E56</f>
        <v>&gt;=85%</v>
      </c>
      <c r="S37" s="69"/>
      <c r="T37" s="67"/>
      <c r="U37" s="113"/>
      <c r="V37" s="114"/>
      <c r="W37" s="150"/>
      <c r="X37" s="150"/>
      <c r="Y37" s="151"/>
      <c r="Z37" s="69"/>
      <c r="AA37" s="67"/>
      <c r="AB37" s="113"/>
      <c r="AC37" s="114"/>
      <c r="AD37" s="152"/>
      <c r="AE37" s="153"/>
      <c r="AF37" s="153"/>
      <c r="AG37" s="69"/>
      <c r="AH37" s="69"/>
      <c r="AI37" s="113"/>
      <c r="AJ37" s="114"/>
      <c r="AK37" s="154"/>
      <c r="AL37" s="155"/>
      <c r="AM37" s="156"/>
    </row>
    <row r="38" spans="2:39" ht="39" customHeight="1" x14ac:dyDescent="0.25">
      <c r="B38" s="98"/>
      <c r="C38" s="54"/>
      <c r="D38" s="54"/>
      <c r="E38" s="54"/>
      <c r="F38" s="53"/>
      <c r="G38" s="54"/>
      <c r="H38" s="54"/>
      <c r="I38" s="119"/>
      <c r="J38" s="54"/>
      <c r="K38" s="157" t="s">
        <v>87</v>
      </c>
      <c r="L38" s="119"/>
      <c r="M38" s="54"/>
      <c r="N38" s="54"/>
      <c r="O38" s="67"/>
      <c r="P38" s="113"/>
      <c r="Q38" s="56" t="str">
        <f>'[1]Indicadores y metas'!C57</f>
        <v>Informe de revisión de convenios de facturación conjunta</v>
      </c>
      <c r="R38" s="158">
        <f>'[1]Indicadores y metas'!E57</f>
        <v>1</v>
      </c>
      <c r="S38" s="69"/>
      <c r="T38" s="67"/>
      <c r="U38" s="113"/>
      <c r="V38" s="114"/>
      <c r="W38" s="71">
        <f>'[1]Indicadores y metas'!F56</f>
        <v>0.72</v>
      </c>
      <c r="X38" s="72">
        <f>'[1]Indicadores y metas'!G56</f>
        <v>0.72</v>
      </c>
      <c r="Y38" s="73">
        <f>'[1]Indicadores y metas'!H56</f>
        <v>0.84</v>
      </c>
      <c r="Z38" s="69"/>
      <c r="AA38" s="67"/>
      <c r="AB38" s="113"/>
      <c r="AC38" s="114"/>
      <c r="AD38" s="159">
        <f>'[1]Indicadores y metas'!I56</f>
        <v>0.82</v>
      </c>
      <c r="AE38" s="71">
        <f>'[1]Indicadores y metas'!J56</f>
        <v>0.82</v>
      </c>
      <c r="AF38" s="74">
        <f>'[1]Indicadores y metas'!K56</f>
        <v>0.84</v>
      </c>
      <c r="AG38" s="69"/>
      <c r="AH38" s="69"/>
      <c r="AI38" s="113"/>
      <c r="AJ38" s="114"/>
      <c r="AK38" s="159">
        <f>'[1]Indicadores y metas'!L56</f>
        <v>0.92</v>
      </c>
      <c r="AL38" s="71">
        <f>'[1]Indicadores y metas'!M56</f>
        <v>0.92</v>
      </c>
      <c r="AM38" s="71">
        <f>'[1]Indicadores y metas'!N56</f>
        <v>0.84</v>
      </c>
    </row>
    <row r="39" spans="2:39" x14ac:dyDescent="0.25">
      <c r="B39" s="98"/>
      <c r="C39" s="54"/>
      <c r="D39" s="54"/>
      <c r="E39" s="54"/>
      <c r="F39" s="53"/>
      <c r="G39" s="54"/>
      <c r="H39" s="54"/>
      <c r="I39" s="119"/>
      <c r="J39" s="54"/>
      <c r="K39" s="55" t="s">
        <v>88</v>
      </c>
      <c r="L39" s="119"/>
      <c r="M39" s="54" t="str">
        <f>[1]Presupuesto!B41</f>
        <v>2.1.2.02.01.003.12</v>
      </c>
      <c r="N39" s="54" t="str">
        <f>[1]Presupuesto!C41</f>
        <v>impresos y publicaciones</v>
      </c>
      <c r="O39" s="67">
        <f>[1]Presupuesto!D41</f>
        <v>16850000</v>
      </c>
      <c r="P39" s="113"/>
      <c r="Q39" s="54" t="str">
        <f>'[1]Indicadores y metas'!C59</f>
        <v>Total de usuarios Facturados</v>
      </c>
      <c r="R39" s="68">
        <f>'[1]Indicadores y metas'!E59</f>
        <v>177145</v>
      </c>
      <c r="S39" s="69">
        <f>[1]Presupuesto!E41</f>
        <v>0</v>
      </c>
      <c r="T39" s="67">
        <f>[1]Presupuesto!F41</f>
        <v>0</v>
      </c>
      <c r="U39" s="113"/>
      <c r="V39" s="114"/>
      <c r="W39" s="54">
        <f>'[1]Indicadores y metas'!F59</f>
        <v>169772</v>
      </c>
      <c r="X39" s="63">
        <f>'[1]Indicadores y metas'!G59</f>
        <v>9.4893199116130617E-2</v>
      </c>
      <c r="Y39" s="64">
        <f>'[1]Indicadores y metas'!H59</f>
        <v>0.2322824036647804</v>
      </c>
      <c r="Z39" s="69">
        <f>[1]Presupuesto!G41</f>
        <v>0</v>
      </c>
      <c r="AA39" s="67">
        <f>[1]Presupuesto!H41</f>
        <v>0</v>
      </c>
      <c r="AB39" s="113"/>
      <c r="AC39" s="114"/>
      <c r="AD39" s="160">
        <f>'[1]Indicadores y metas'!I59</f>
        <v>170693</v>
      </c>
      <c r="AE39" s="61">
        <f>'[1]Indicadores y metas'!J59</f>
        <v>0.20795482445371963</v>
      </c>
      <c r="AF39" s="65">
        <f>'[1]Indicadores y metas'!K59</f>
        <v>0.49</v>
      </c>
      <c r="AG39" s="69">
        <f>[1]Presupuesto!I41</f>
        <v>0</v>
      </c>
      <c r="AH39" s="69">
        <f>[1]Presupuesto!J41</f>
        <v>0</v>
      </c>
      <c r="AI39" s="113"/>
      <c r="AJ39" s="114"/>
      <c r="AK39" s="160">
        <f>'[1]Indicadores y metas'!L59</f>
        <v>172033</v>
      </c>
      <c r="AL39" s="61">
        <f>'[1]Indicadores y metas'!M59</f>
        <v>0.37245273753989688</v>
      </c>
      <c r="AM39" s="61">
        <f>'[1]Indicadores y metas'!N59</f>
        <v>0.74399999999999999</v>
      </c>
    </row>
    <row r="40" spans="2:39" ht="21.75" customHeight="1" x14ac:dyDescent="0.25">
      <c r="B40" s="98"/>
      <c r="C40" s="54"/>
      <c r="D40" s="54"/>
      <c r="E40" s="54"/>
      <c r="F40" s="53"/>
      <c r="G40" s="54"/>
      <c r="H40" s="54"/>
      <c r="I40" s="119"/>
      <c r="J40" s="54"/>
      <c r="K40" s="55"/>
      <c r="L40" s="119"/>
      <c r="M40" s="54"/>
      <c r="N40" s="54"/>
      <c r="O40" s="67"/>
      <c r="P40" s="113"/>
      <c r="Q40" s="54"/>
      <c r="R40" s="68"/>
      <c r="S40" s="69"/>
      <c r="T40" s="67"/>
      <c r="U40" s="113"/>
      <c r="V40" s="114"/>
      <c r="W40" s="54"/>
      <c r="X40" s="63"/>
      <c r="Y40" s="64"/>
      <c r="Z40" s="69"/>
      <c r="AA40" s="67"/>
      <c r="AB40" s="113"/>
      <c r="AC40" s="114"/>
      <c r="AD40" s="160"/>
      <c r="AE40" s="61"/>
      <c r="AF40" s="65"/>
      <c r="AG40" s="69"/>
      <c r="AH40" s="69"/>
      <c r="AI40" s="113"/>
      <c r="AJ40" s="114"/>
      <c r="AK40" s="160"/>
      <c r="AL40" s="61"/>
      <c r="AM40" s="61"/>
    </row>
    <row r="41" spans="2:39" ht="32.25" customHeight="1" x14ac:dyDescent="0.25">
      <c r="B41" s="98"/>
      <c r="C41" s="54"/>
      <c r="D41" s="54"/>
      <c r="E41" s="54"/>
      <c r="F41" s="53"/>
      <c r="G41" s="54"/>
      <c r="H41" s="54"/>
      <c r="I41" s="119"/>
      <c r="J41" s="54"/>
      <c r="K41" s="66" t="s">
        <v>89</v>
      </c>
      <c r="L41" s="119"/>
      <c r="M41" s="54"/>
      <c r="N41" s="54"/>
      <c r="O41" s="67"/>
      <c r="P41" s="113"/>
      <c r="Q41" s="56" t="str">
        <f>'[1]Indicadores y metas'!C58</f>
        <v>Numero de usuarios aforados</v>
      </c>
      <c r="R41" s="161">
        <f>'[1]Indicadores y metas'!E58</f>
        <v>15000</v>
      </c>
      <c r="S41" s="60"/>
      <c r="T41" s="57"/>
      <c r="U41" s="113"/>
      <c r="V41" s="114"/>
      <c r="W41" s="56"/>
      <c r="X41" s="72"/>
      <c r="Y41" s="73"/>
      <c r="Z41" s="60"/>
      <c r="AA41" s="57"/>
      <c r="AB41" s="113"/>
      <c r="AC41" s="114"/>
      <c r="AD41" s="162"/>
      <c r="AE41" s="71"/>
      <c r="AF41" s="74"/>
      <c r="AG41" s="60"/>
      <c r="AH41" s="60"/>
      <c r="AI41" s="113"/>
      <c r="AJ41" s="114"/>
      <c r="AK41" s="162"/>
      <c r="AL41" s="71"/>
      <c r="AM41" s="71"/>
    </row>
    <row r="42" spans="2:39" ht="36" customHeight="1" x14ac:dyDescent="0.25">
      <c r="B42" s="98"/>
      <c r="C42" s="54"/>
      <c r="D42" s="54"/>
      <c r="E42" s="54"/>
      <c r="F42" s="53"/>
      <c r="G42" s="54"/>
      <c r="H42" s="54"/>
      <c r="I42" s="119"/>
      <c r="J42" s="54"/>
      <c r="K42" s="66" t="s">
        <v>90</v>
      </c>
      <c r="L42" s="119"/>
      <c r="M42" s="56" t="str">
        <f>[1]Presupuesto!B52</f>
        <v>2.1.2.02.02.008.03</v>
      </c>
      <c r="N42" s="56" t="str">
        <f>[1]Presupuesto!C52</f>
        <v>publicidad y medios</v>
      </c>
      <c r="O42" s="57">
        <f>[1]Presupuesto!D52</f>
        <v>2000000</v>
      </c>
      <c r="P42" s="113"/>
      <c r="Q42" s="56" t="str">
        <f>'[1]Indicadores y metas'!C60</f>
        <v xml:space="preserve">Porcentaje de satisfacción de usuarios </v>
      </c>
      <c r="R42" s="75" t="str">
        <f>'[1]Indicadores y metas'!E60</f>
        <v>&gt;95,0%</v>
      </c>
      <c r="S42" s="60">
        <f>[1]Presupuesto!E52</f>
        <v>0</v>
      </c>
      <c r="T42" s="57">
        <f>[1]Presupuesto!F52</f>
        <v>0</v>
      </c>
      <c r="U42" s="113"/>
      <c r="V42" s="114"/>
      <c r="W42" s="71">
        <f>'[1]Indicadores y metas'!F60</f>
        <v>0.82</v>
      </c>
      <c r="X42" s="72">
        <f>'[1]Indicadores y metas'!G60</f>
        <v>0.82</v>
      </c>
      <c r="Y42" s="73">
        <f>'[1]Indicadores y metas'!H60</f>
        <v>0.95</v>
      </c>
      <c r="Z42" s="60">
        <f>[1]Presupuesto!G52</f>
        <v>0</v>
      </c>
      <c r="AA42" s="57">
        <f>[1]Presupuesto!H52</f>
        <v>0</v>
      </c>
      <c r="AB42" s="113"/>
      <c r="AC42" s="114"/>
      <c r="AD42" s="159">
        <f>'[1]Indicadores y metas'!I60</f>
        <v>0.95</v>
      </c>
      <c r="AE42" s="71">
        <f>'[1]Indicadores y metas'!J60</f>
        <v>0.95</v>
      </c>
      <c r="AF42" s="74">
        <f>'[1]Indicadores y metas'!K60</f>
        <v>0.95</v>
      </c>
      <c r="AG42" s="60">
        <f>[1]Presupuesto!I52</f>
        <v>0</v>
      </c>
      <c r="AH42" s="60">
        <f>[1]Presupuesto!J52</f>
        <v>0</v>
      </c>
      <c r="AI42" s="113"/>
      <c r="AJ42" s="114"/>
      <c r="AK42" s="159">
        <f>'[1]Indicadores y metas'!L60</f>
        <v>0.96</v>
      </c>
      <c r="AL42" s="71">
        <f>'[1]Indicadores y metas'!M60</f>
        <v>0.96</v>
      </c>
      <c r="AM42" s="71">
        <f>'[1]Indicadores y metas'!N60</f>
        <v>0.95</v>
      </c>
    </row>
    <row r="43" spans="2:39" ht="73.5" customHeight="1" x14ac:dyDescent="0.25">
      <c r="B43" s="98"/>
      <c r="C43" s="54"/>
      <c r="D43" s="54"/>
      <c r="E43" s="54"/>
      <c r="F43" s="53"/>
      <c r="G43" s="54"/>
      <c r="H43" s="54"/>
      <c r="I43" s="119" t="s">
        <v>91</v>
      </c>
      <c r="J43" s="54" t="s">
        <v>92</v>
      </c>
      <c r="K43" s="54" t="s">
        <v>93</v>
      </c>
      <c r="L43" s="119" t="s">
        <v>94</v>
      </c>
      <c r="M43" s="54" t="str">
        <f>[1]Presupuesto!B86</f>
        <v>2.3.2.02.02.009.01</v>
      </c>
      <c r="N43" s="54" t="str">
        <f>[1]Presupuesto!C86</f>
        <v>proyecto de fortalecimiento institucional</v>
      </c>
      <c r="O43" s="67">
        <f>[1]Presupuesto!D86</f>
        <v>500000000</v>
      </c>
      <c r="P43" s="113">
        <f>O43</f>
        <v>500000000</v>
      </c>
      <c r="Q43" s="54" t="str">
        <f>'[1]Indicadores y metas'!C31</f>
        <v xml:space="preserve">Documento técnico y soportes de la actuación particular </v>
      </c>
      <c r="R43" s="70">
        <f>'[1]Indicadores y metas'!E31</f>
        <v>1</v>
      </c>
      <c r="S43" s="69">
        <f>[1]Presupuesto!E49</f>
        <v>0</v>
      </c>
      <c r="T43" s="67">
        <f>[1]Presupuesto!F49</f>
        <v>0</v>
      </c>
      <c r="U43" s="113">
        <f>T43</f>
        <v>0</v>
      </c>
      <c r="V43" s="114" t="e">
        <f>U43/S43</f>
        <v>#DIV/0!</v>
      </c>
      <c r="W43" s="163" t="e">
        <f>'[1]Indicadores y metas'!#REF!</f>
        <v>#REF!</v>
      </c>
      <c r="X43" s="163"/>
      <c r="Y43" s="164"/>
      <c r="Z43" s="69">
        <f>[1]Presupuesto!G49</f>
        <v>0</v>
      </c>
      <c r="AA43" s="67">
        <f>[1]Presupuesto!H49</f>
        <v>0</v>
      </c>
      <c r="AB43" s="113">
        <f>AA43</f>
        <v>0</v>
      </c>
      <c r="AC43" s="114" t="e">
        <f>AB43/Z43</f>
        <v>#DIV/0!</v>
      </c>
      <c r="AD43" s="165" t="e">
        <f>'[1]Indicadores y metas'!#REF!</f>
        <v>#REF!</v>
      </c>
      <c r="AE43" s="165"/>
      <c r="AF43" s="64"/>
      <c r="AG43" s="69">
        <f>[1]Presupuesto!I49</f>
        <v>0</v>
      </c>
      <c r="AH43" s="69">
        <f>[1]Presupuesto!J49</f>
        <v>0</v>
      </c>
      <c r="AI43" s="113">
        <f>AH43</f>
        <v>0</v>
      </c>
      <c r="AJ43" s="114">
        <v>0</v>
      </c>
      <c r="AK43" s="165" t="e">
        <f>'[1]Indicadores y metas'!#REF!</f>
        <v>#REF!</v>
      </c>
      <c r="AL43" s="165"/>
      <c r="AM43" s="64"/>
    </row>
    <row r="44" spans="2:39" ht="78" customHeight="1" x14ac:dyDescent="0.25">
      <c r="B44" s="98"/>
      <c r="C44" s="54"/>
      <c r="D44" s="54"/>
      <c r="E44" s="54"/>
      <c r="F44" s="53"/>
      <c r="G44" s="54"/>
      <c r="H44" s="54"/>
      <c r="I44" s="119"/>
      <c r="J44" s="54"/>
      <c r="K44" s="54"/>
      <c r="L44" s="119"/>
      <c r="M44" s="54"/>
      <c r="N44" s="54"/>
      <c r="O44" s="67"/>
      <c r="P44" s="113"/>
      <c r="Q44" s="54"/>
      <c r="R44" s="70"/>
      <c r="S44" s="69"/>
      <c r="T44" s="67"/>
      <c r="U44" s="113"/>
      <c r="V44" s="114"/>
      <c r="W44" s="163" t="str">
        <f>'[1]Indicadores y metas'!F31</f>
        <v xml:space="preserve">No se planifico ejecución primer trimestre </v>
      </c>
      <c r="X44" s="163"/>
      <c r="Y44" s="164"/>
      <c r="Z44" s="69"/>
      <c r="AA44" s="67"/>
      <c r="AB44" s="113"/>
      <c r="AC44" s="114"/>
      <c r="AD44" s="165" t="str">
        <f>'[1]Indicadores y metas'!I31</f>
        <v xml:space="preserve">No se planifico ejecución segundo trimestre </v>
      </c>
      <c r="AE44" s="165"/>
      <c r="AF44" s="64"/>
      <c r="AG44" s="69"/>
      <c r="AH44" s="69"/>
      <c r="AI44" s="113"/>
      <c r="AJ44" s="114"/>
      <c r="AK44" s="165" t="str">
        <f>'[1]Indicadores y metas'!L31</f>
        <v xml:space="preserve">No se planifico ejecución tercer trimestre </v>
      </c>
      <c r="AL44" s="165"/>
      <c r="AM44" s="64"/>
    </row>
    <row r="45" spans="2:39" ht="15.75" customHeight="1" x14ac:dyDescent="0.25">
      <c r="B45" s="98"/>
      <c r="C45" s="54"/>
      <c r="D45" s="54"/>
      <c r="E45" s="54"/>
      <c r="F45" s="53"/>
      <c r="G45" s="54"/>
      <c r="H45" s="54"/>
      <c r="I45" s="119" t="s">
        <v>95</v>
      </c>
      <c r="J45" s="54" t="s">
        <v>96</v>
      </c>
      <c r="K45" s="54" t="s">
        <v>97</v>
      </c>
      <c r="L45" s="119" t="s">
        <v>98</v>
      </c>
      <c r="M45" s="56" t="str">
        <f>[1]Presupuesto!B26</f>
        <v>2.1.1.01.03.110</v>
      </c>
      <c r="N45" s="56" t="str">
        <f>[1]Presupuesto!C26</f>
        <v>Plan complementario de salud</v>
      </c>
      <c r="O45" s="57">
        <f>[1]Presupuesto!D26</f>
        <v>450000000</v>
      </c>
      <c r="P45" s="113">
        <f>SUM(O45:O100)</f>
        <v>31140318999.766495</v>
      </c>
      <c r="Q45" s="54" t="str">
        <f>'[1]Indicadores y metas'!C38</f>
        <v xml:space="preserve">Porcentaje de avance en la actualización del reglamento interno de trabajo </v>
      </c>
      <c r="R45" s="100">
        <f>'[1]Indicadores y metas'!E38</f>
        <v>1</v>
      </c>
      <c r="S45" s="60">
        <f>[1]Presupuesto!E26</f>
        <v>0</v>
      </c>
      <c r="T45" s="57">
        <f>[1]Presupuesto!F26</f>
        <v>0</v>
      </c>
      <c r="U45" s="166">
        <f>SUM(T45:T100)</f>
        <v>0</v>
      </c>
      <c r="V45" s="167" t="e">
        <f>U45/(SUM(S45:S100))</f>
        <v>#DIV/0!</v>
      </c>
      <c r="W45" s="167">
        <f>'[1]Indicadores y metas'!F38</f>
        <v>0.8</v>
      </c>
      <c r="X45" s="168">
        <f>'[1]Indicadores y metas'!G38</f>
        <v>0.8</v>
      </c>
      <c r="Y45" s="169">
        <f>'[1]Indicadores y metas'!H38</f>
        <v>0.8</v>
      </c>
      <c r="Z45" s="60">
        <f>[1]Presupuesto!G26</f>
        <v>0</v>
      </c>
      <c r="AA45" s="57">
        <f>[1]Presupuesto!H26</f>
        <v>0</v>
      </c>
      <c r="AB45" s="166">
        <f>SUM(AA45:AA100)</f>
        <v>0</v>
      </c>
      <c r="AC45" s="167" t="e">
        <f>AB45/(SUM(Z45:Z100))</f>
        <v>#DIV/0!</v>
      </c>
      <c r="AD45" s="170">
        <f>'[1]Indicadores y metas'!I38</f>
        <v>0.8</v>
      </c>
      <c r="AE45" s="167">
        <f>'[1]Indicadores y metas'!J38</f>
        <v>0.8</v>
      </c>
      <c r="AF45" s="171">
        <f>'[1]Indicadores y metas'!K38</f>
        <v>1</v>
      </c>
      <c r="AG45" s="60">
        <f>[1]Presupuesto!I26</f>
        <v>0</v>
      </c>
      <c r="AH45" s="60">
        <f>[1]Presupuesto!J26</f>
        <v>0</v>
      </c>
      <c r="AI45" s="166">
        <f>SUM(AH45:AH100)</f>
        <v>0</v>
      </c>
      <c r="AJ45" s="167" t="e">
        <f>AI45/(SUM(AG45:AG100))</f>
        <v>#DIV/0!</v>
      </c>
      <c r="AK45" s="170">
        <f>'[1]Indicadores y metas'!L38</f>
        <v>0.8</v>
      </c>
      <c r="AL45" s="170">
        <f>'[1]Indicadores y metas'!M38</f>
        <v>0.8</v>
      </c>
      <c r="AM45" s="170">
        <f>'[1]Indicadores y metas'!N38</f>
        <v>1</v>
      </c>
    </row>
    <row r="46" spans="2:39" x14ac:dyDescent="0.25">
      <c r="B46" s="98"/>
      <c r="C46" s="54"/>
      <c r="D46" s="54"/>
      <c r="E46" s="54"/>
      <c r="F46" s="53"/>
      <c r="G46" s="54"/>
      <c r="H46" s="54"/>
      <c r="I46" s="119"/>
      <c r="J46" s="54"/>
      <c r="K46" s="54"/>
      <c r="L46" s="119"/>
      <c r="M46" s="56" t="str">
        <f>[1]Presupuesto!B27</f>
        <v>2.1.1.01.03.111</v>
      </c>
      <c r="N46" s="56" t="str">
        <f>[1]Presupuesto!C27</f>
        <v>auxilios educativos</v>
      </c>
      <c r="O46" s="57">
        <f>[1]Presupuesto!D27</f>
        <v>240240000</v>
      </c>
      <c r="P46" s="113"/>
      <c r="Q46" s="54"/>
      <c r="R46" s="100"/>
      <c r="S46" s="60">
        <f>[1]Presupuesto!E27</f>
        <v>0</v>
      </c>
      <c r="T46" s="57">
        <f>[1]Presupuesto!F27</f>
        <v>0</v>
      </c>
      <c r="U46" s="166"/>
      <c r="V46" s="167"/>
      <c r="W46" s="167"/>
      <c r="X46" s="168"/>
      <c r="Y46" s="169"/>
      <c r="Z46" s="60">
        <f>[1]Presupuesto!G27</f>
        <v>0</v>
      </c>
      <c r="AA46" s="57">
        <f>[1]Presupuesto!H27</f>
        <v>0</v>
      </c>
      <c r="AB46" s="166"/>
      <c r="AC46" s="167"/>
      <c r="AD46" s="170"/>
      <c r="AE46" s="167"/>
      <c r="AF46" s="171"/>
      <c r="AG46" s="60">
        <f>[1]Presupuesto!I27</f>
        <v>0</v>
      </c>
      <c r="AH46" s="60">
        <f>[1]Presupuesto!J27</f>
        <v>0</v>
      </c>
      <c r="AI46" s="166"/>
      <c r="AJ46" s="167"/>
      <c r="AK46" s="170"/>
      <c r="AL46" s="170"/>
      <c r="AM46" s="170"/>
    </row>
    <row r="47" spans="2:39" x14ac:dyDescent="0.25">
      <c r="B47" s="98"/>
      <c r="C47" s="54"/>
      <c r="D47" s="54"/>
      <c r="E47" s="54"/>
      <c r="F47" s="53"/>
      <c r="G47" s="54"/>
      <c r="H47" s="54"/>
      <c r="I47" s="119"/>
      <c r="J47" s="54"/>
      <c r="K47" s="54"/>
      <c r="L47" s="119"/>
      <c r="M47" s="56" t="str">
        <f>[1]Presupuesto!B54</f>
        <v>2.1.2.02.02.009.01</v>
      </c>
      <c r="N47" s="56" t="str">
        <f>[1]Presupuesto!C54</f>
        <v>bienestar social</v>
      </c>
      <c r="O47" s="57">
        <f>[1]Presupuesto!D54</f>
        <v>162100000</v>
      </c>
      <c r="P47" s="113"/>
      <c r="Q47" s="54"/>
      <c r="R47" s="100"/>
      <c r="S47" s="60">
        <f>[1]Presupuesto!E54</f>
        <v>0</v>
      </c>
      <c r="T47" s="57">
        <f>[1]Presupuesto!F54</f>
        <v>0</v>
      </c>
      <c r="U47" s="166"/>
      <c r="V47" s="167"/>
      <c r="W47" s="167"/>
      <c r="X47" s="168"/>
      <c r="Y47" s="169"/>
      <c r="Z47" s="60">
        <f>[1]Presupuesto!G54</f>
        <v>0</v>
      </c>
      <c r="AA47" s="57">
        <f>[1]Presupuesto!H54</f>
        <v>0</v>
      </c>
      <c r="AB47" s="166"/>
      <c r="AC47" s="167"/>
      <c r="AD47" s="170"/>
      <c r="AE47" s="167"/>
      <c r="AF47" s="171"/>
      <c r="AG47" s="60">
        <f>[1]Presupuesto!I54</f>
        <v>0</v>
      </c>
      <c r="AH47" s="60">
        <f>[1]Presupuesto!J54</f>
        <v>0</v>
      </c>
      <c r="AI47" s="166"/>
      <c r="AJ47" s="167"/>
      <c r="AK47" s="170"/>
      <c r="AL47" s="170"/>
      <c r="AM47" s="170"/>
    </row>
    <row r="48" spans="2:39" x14ac:dyDescent="0.25">
      <c r="B48" s="98"/>
      <c r="C48" s="54"/>
      <c r="D48" s="54"/>
      <c r="E48" s="54"/>
      <c r="F48" s="53"/>
      <c r="G48" s="54"/>
      <c r="H48" s="54"/>
      <c r="I48" s="119"/>
      <c r="J48" s="54"/>
      <c r="K48" s="54"/>
      <c r="L48" s="119"/>
      <c r="M48" s="56" t="str">
        <f>[1]Presupuesto!B25</f>
        <v>2.1.1.01.03.001.04</v>
      </c>
      <c r="N48" s="56" t="str">
        <f>[1]Presupuesto!C25</f>
        <v>dotación y suministro de trabajo</v>
      </c>
      <c r="O48" s="57">
        <f>[1]Presupuesto!D25</f>
        <v>284510000</v>
      </c>
      <c r="P48" s="113"/>
      <c r="Q48" s="54"/>
      <c r="R48" s="100"/>
      <c r="S48" s="60">
        <f>[1]Presupuesto!E25</f>
        <v>0</v>
      </c>
      <c r="T48" s="57">
        <f>[1]Presupuesto!F25</f>
        <v>0</v>
      </c>
      <c r="U48" s="166"/>
      <c r="V48" s="167"/>
      <c r="W48" s="167"/>
      <c r="X48" s="168"/>
      <c r="Y48" s="169"/>
      <c r="Z48" s="60">
        <f>[1]Presupuesto!G25</f>
        <v>0</v>
      </c>
      <c r="AA48" s="57">
        <f>[1]Presupuesto!H25</f>
        <v>0</v>
      </c>
      <c r="AB48" s="166"/>
      <c r="AC48" s="167"/>
      <c r="AD48" s="170"/>
      <c r="AE48" s="167"/>
      <c r="AF48" s="171"/>
      <c r="AG48" s="60">
        <f>[1]Presupuesto!I25</f>
        <v>0</v>
      </c>
      <c r="AH48" s="60">
        <f>[1]Presupuesto!J25</f>
        <v>0</v>
      </c>
      <c r="AI48" s="166"/>
      <c r="AJ48" s="167"/>
      <c r="AK48" s="170"/>
      <c r="AL48" s="170"/>
      <c r="AM48" s="170"/>
    </row>
    <row r="49" spans="2:39" x14ac:dyDescent="0.25">
      <c r="B49" s="98"/>
      <c r="C49" s="54"/>
      <c r="D49" s="54"/>
      <c r="E49" s="54"/>
      <c r="F49" s="53"/>
      <c r="G49" s="54"/>
      <c r="H49" s="54"/>
      <c r="I49" s="119"/>
      <c r="J49" s="54"/>
      <c r="K49" s="54"/>
      <c r="L49" s="119"/>
      <c r="M49" s="56" t="str">
        <f>[1]Presupuesto!B62</f>
        <v>2.1.3.07.02.030.01</v>
      </c>
      <c r="N49" s="56" t="str">
        <f>[1]Presupuesto!C62</f>
        <v>beneficio sindical</v>
      </c>
      <c r="O49" s="57">
        <f>[1]Presupuesto!D62</f>
        <v>394325000</v>
      </c>
      <c r="P49" s="113"/>
      <c r="Q49" s="54"/>
      <c r="R49" s="100"/>
      <c r="S49" s="60">
        <f>[1]Presupuesto!E62</f>
        <v>0</v>
      </c>
      <c r="T49" s="57">
        <f>[1]Presupuesto!F62</f>
        <v>0</v>
      </c>
      <c r="U49" s="166"/>
      <c r="V49" s="167"/>
      <c r="W49" s="167"/>
      <c r="X49" s="168"/>
      <c r="Y49" s="169"/>
      <c r="Z49" s="60">
        <f>[1]Presupuesto!G62</f>
        <v>0</v>
      </c>
      <c r="AA49" s="57">
        <f>[1]Presupuesto!H62</f>
        <v>0</v>
      </c>
      <c r="AB49" s="166"/>
      <c r="AC49" s="167"/>
      <c r="AD49" s="170"/>
      <c r="AE49" s="167"/>
      <c r="AF49" s="171"/>
      <c r="AG49" s="60">
        <f>[1]Presupuesto!I62</f>
        <v>0</v>
      </c>
      <c r="AH49" s="60">
        <f>[1]Presupuesto!J62</f>
        <v>0</v>
      </c>
      <c r="AI49" s="166"/>
      <c r="AJ49" s="167"/>
      <c r="AK49" s="170"/>
      <c r="AL49" s="170"/>
      <c r="AM49" s="170"/>
    </row>
    <row r="50" spans="2:39" ht="22.5" customHeight="1" x14ac:dyDescent="0.25">
      <c r="B50" s="98"/>
      <c r="C50" s="54"/>
      <c r="D50" s="54"/>
      <c r="E50" s="54"/>
      <c r="F50" s="53"/>
      <c r="G50" s="54"/>
      <c r="H50" s="54"/>
      <c r="I50" s="119"/>
      <c r="J50" s="54"/>
      <c r="K50" s="54"/>
      <c r="L50" s="119"/>
      <c r="M50" s="56" t="str">
        <f>[1]Presupuesto!B64</f>
        <v>2.1.3.07.02.098.01</v>
      </c>
      <c r="N50" s="56" t="str">
        <f>[1]Presupuesto!C64</f>
        <v>capacitación</v>
      </c>
      <c r="O50" s="57">
        <f>[1]Presupuesto!D64</f>
        <v>94000000</v>
      </c>
      <c r="P50" s="113"/>
      <c r="Q50" s="54"/>
      <c r="R50" s="100"/>
      <c r="S50" s="60">
        <f>[1]Presupuesto!E64</f>
        <v>0</v>
      </c>
      <c r="T50" s="57">
        <f>[1]Presupuesto!F64</f>
        <v>0</v>
      </c>
      <c r="U50" s="166"/>
      <c r="V50" s="167"/>
      <c r="W50" s="167"/>
      <c r="X50" s="168"/>
      <c r="Y50" s="169"/>
      <c r="Z50" s="60">
        <f>[1]Presupuesto!G64</f>
        <v>0</v>
      </c>
      <c r="AA50" s="57">
        <f>[1]Presupuesto!H64</f>
        <v>0</v>
      </c>
      <c r="AB50" s="166"/>
      <c r="AC50" s="167"/>
      <c r="AD50" s="170"/>
      <c r="AE50" s="167"/>
      <c r="AF50" s="171"/>
      <c r="AG50" s="60">
        <f>[1]Presupuesto!I64</f>
        <v>0</v>
      </c>
      <c r="AH50" s="60">
        <f>[1]Presupuesto!J64</f>
        <v>0</v>
      </c>
      <c r="AI50" s="166"/>
      <c r="AJ50" s="167"/>
      <c r="AK50" s="170"/>
      <c r="AL50" s="170"/>
      <c r="AM50" s="170"/>
    </row>
    <row r="51" spans="2:39" ht="15.75" customHeight="1" x14ac:dyDescent="0.25">
      <c r="B51" s="98"/>
      <c r="C51" s="54"/>
      <c r="D51" s="54"/>
      <c r="E51" s="54"/>
      <c r="F51" s="53"/>
      <c r="G51" s="54"/>
      <c r="H51" s="54"/>
      <c r="I51" s="119"/>
      <c r="J51" s="54"/>
      <c r="K51" s="54"/>
      <c r="L51" s="119"/>
      <c r="M51" s="56" t="str">
        <f>[1]Presupuesto!B7</f>
        <v>2.1.1.01.01.001.01</v>
      </c>
      <c r="N51" s="56" t="str">
        <f>[1]Presupuesto!C7</f>
        <v>sueldos personal de nomina</v>
      </c>
      <c r="O51" s="57">
        <f>[1]Presupuesto!D7</f>
        <v>6053693292</v>
      </c>
      <c r="P51" s="113"/>
      <c r="Q51" s="54"/>
      <c r="R51" s="100"/>
      <c r="S51" s="60">
        <f>[1]Presupuesto!E7</f>
        <v>0</v>
      </c>
      <c r="T51" s="57">
        <f>[1]Presupuesto!F7</f>
        <v>0</v>
      </c>
      <c r="U51" s="166"/>
      <c r="V51" s="167"/>
      <c r="W51" s="167" t="s">
        <v>99</v>
      </c>
      <c r="X51" s="168" t="s">
        <v>99</v>
      </c>
      <c r="Y51" s="169" t="s">
        <v>99</v>
      </c>
      <c r="Z51" s="60">
        <f>[1]Presupuesto!G7</f>
        <v>0</v>
      </c>
      <c r="AA51" s="57">
        <f>[1]Presupuesto!H7</f>
        <v>0</v>
      </c>
      <c r="AB51" s="166"/>
      <c r="AC51" s="167"/>
      <c r="AD51" s="170" t="s">
        <v>99</v>
      </c>
      <c r="AE51" s="167" t="s">
        <v>99</v>
      </c>
      <c r="AF51" s="171" t="s">
        <v>99</v>
      </c>
      <c r="AG51" s="60">
        <f>[1]Presupuesto!I7</f>
        <v>0</v>
      </c>
      <c r="AH51" s="60">
        <f>[1]Presupuesto!J7</f>
        <v>0</v>
      </c>
      <c r="AI51" s="166"/>
      <c r="AJ51" s="167"/>
      <c r="AK51" s="170" t="s">
        <v>99</v>
      </c>
      <c r="AL51" s="170" t="s">
        <v>99</v>
      </c>
      <c r="AM51" s="170" t="s">
        <v>99</v>
      </c>
    </row>
    <row r="52" spans="2:39" ht="33" x14ac:dyDescent="0.25">
      <c r="B52" s="98"/>
      <c r="C52" s="54"/>
      <c r="D52" s="54"/>
      <c r="E52" s="54"/>
      <c r="F52" s="53"/>
      <c r="G52" s="54"/>
      <c r="H52" s="54"/>
      <c r="I52" s="119"/>
      <c r="J52" s="54"/>
      <c r="K52" s="54"/>
      <c r="L52" s="119"/>
      <c r="M52" s="56" t="str">
        <f>[1]Presupuesto!B8</f>
        <v>2.1.1.01.01.001.02</v>
      </c>
      <c r="N52" s="56" t="str">
        <f>[1]Presupuesto!C8</f>
        <v>horas extras, dominicales, festivos y recargos</v>
      </c>
      <c r="O52" s="57">
        <f>[1]Presupuesto!D8</f>
        <v>359618688.00000006</v>
      </c>
      <c r="P52" s="113"/>
      <c r="Q52" s="54"/>
      <c r="R52" s="100"/>
      <c r="S52" s="60">
        <f>[1]Presupuesto!E8</f>
        <v>0</v>
      </c>
      <c r="T52" s="57">
        <f>[1]Presupuesto!F8</f>
        <v>0</v>
      </c>
      <c r="U52" s="166"/>
      <c r="V52" s="167"/>
      <c r="W52" s="167"/>
      <c r="X52" s="168"/>
      <c r="Y52" s="169"/>
      <c r="Z52" s="60">
        <f>[1]Presupuesto!G8</f>
        <v>0</v>
      </c>
      <c r="AA52" s="57">
        <f>[1]Presupuesto!H8</f>
        <v>0</v>
      </c>
      <c r="AB52" s="166"/>
      <c r="AC52" s="167"/>
      <c r="AD52" s="170"/>
      <c r="AE52" s="167"/>
      <c r="AF52" s="171"/>
      <c r="AG52" s="60">
        <f>[1]Presupuesto!I8</f>
        <v>0</v>
      </c>
      <c r="AH52" s="60">
        <f>[1]Presupuesto!J8</f>
        <v>0</v>
      </c>
      <c r="AI52" s="166"/>
      <c r="AJ52" s="167"/>
      <c r="AK52" s="170"/>
      <c r="AL52" s="170"/>
      <c r="AM52" s="170"/>
    </row>
    <row r="53" spans="2:39" ht="16.5" customHeight="1" x14ac:dyDescent="0.25">
      <c r="B53" s="98"/>
      <c r="C53" s="54"/>
      <c r="D53" s="54"/>
      <c r="E53" s="54"/>
      <c r="F53" s="53"/>
      <c r="G53" s="54"/>
      <c r="H53" s="54"/>
      <c r="I53" s="119"/>
      <c r="J53" s="54"/>
      <c r="K53" s="54"/>
      <c r="L53" s="119"/>
      <c r="M53" s="56" t="str">
        <f>[1]Presupuesto!B10</f>
        <v>2.1.1.01.01.001.06</v>
      </c>
      <c r="N53" s="56" t="str">
        <f>[1]Presupuesto!C10</f>
        <v>prima de servicio</v>
      </c>
      <c r="O53" s="57">
        <f>[1]Presupuesto!D10</f>
        <v>590010047.33333337</v>
      </c>
      <c r="P53" s="113"/>
      <c r="Q53" s="54"/>
      <c r="R53" s="100"/>
      <c r="S53" s="60">
        <f>[1]Presupuesto!E10</f>
        <v>0</v>
      </c>
      <c r="T53" s="57">
        <f>[1]Presupuesto!F10</f>
        <v>0</v>
      </c>
      <c r="U53" s="166"/>
      <c r="V53" s="167"/>
      <c r="W53" s="167"/>
      <c r="X53" s="168"/>
      <c r="Y53" s="169"/>
      <c r="Z53" s="60">
        <f>[1]Presupuesto!G10</f>
        <v>0</v>
      </c>
      <c r="AA53" s="57">
        <f>[1]Presupuesto!H10</f>
        <v>0</v>
      </c>
      <c r="AB53" s="166"/>
      <c r="AC53" s="167"/>
      <c r="AD53" s="170"/>
      <c r="AE53" s="167"/>
      <c r="AF53" s="171"/>
      <c r="AG53" s="60">
        <f>[1]Presupuesto!I10</f>
        <v>0</v>
      </c>
      <c r="AH53" s="60">
        <f>[1]Presupuesto!J10</f>
        <v>0</v>
      </c>
      <c r="AI53" s="166"/>
      <c r="AJ53" s="167"/>
      <c r="AK53" s="170"/>
      <c r="AL53" s="170"/>
      <c r="AM53" s="170"/>
    </row>
    <row r="54" spans="2:39" x14ac:dyDescent="0.25">
      <c r="B54" s="98"/>
      <c r="C54" s="54"/>
      <c r="D54" s="54"/>
      <c r="E54" s="54"/>
      <c r="F54" s="53"/>
      <c r="G54" s="54"/>
      <c r="H54" s="54"/>
      <c r="I54" s="119"/>
      <c r="J54" s="54"/>
      <c r="K54" s="54"/>
      <c r="L54" s="119"/>
      <c r="M54" s="56" t="str">
        <f>[1]Presupuesto!B24</f>
        <v>2.1.1.01.03.001.01</v>
      </c>
      <c r="N54" s="56" t="str">
        <f>[1]Presupuesto!C24</f>
        <v>vacaciones</v>
      </c>
      <c r="O54" s="57">
        <f>[1]Presupuesto!D24</f>
        <v>336316293.99999994</v>
      </c>
      <c r="P54" s="113"/>
      <c r="Q54" s="54"/>
      <c r="R54" s="100"/>
      <c r="S54" s="60">
        <f>[1]Presupuesto!E24</f>
        <v>0</v>
      </c>
      <c r="T54" s="57">
        <f>[1]Presupuesto!F24</f>
        <v>0</v>
      </c>
      <c r="U54" s="166"/>
      <c r="V54" s="167"/>
      <c r="W54" s="167"/>
      <c r="X54" s="168"/>
      <c r="Y54" s="169"/>
      <c r="Z54" s="60">
        <f>[1]Presupuesto!G24</f>
        <v>0</v>
      </c>
      <c r="AA54" s="57">
        <f>[1]Presupuesto!H24</f>
        <v>0</v>
      </c>
      <c r="AB54" s="166"/>
      <c r="AC54" s="167"/>
      <c r="AD54" s="170"/>
      <c r="AE54" s="167"/>
      <c r="AF54" s="171"/>
      <c r="AG54" s="60">
        <f>[1]Presupuesto!I24</f>
        <v>0</v>
      </c>
      <c r="AH54" s="60">
        <f>[1]Presupuesto!J24</f>
        <v>0</v>
      </c>
      <c r="AI54" s="166"/>
      <c r="AJ54" s="167"/>
      <c r="AK54" s="170"/>
      <c r="AL54" s="170"/>
      <c r="AM54" s="170"/>
    </row>
    <row r="55" spans="2:39" x14ac:dyDescent="0.25">
      <c r="B55" s="98"/>
      <c r="C55" s="54"/>
      <c r="D55" s="54"/>
      <c r="E55" s="54"/>
      <c r="F55" s="53"/>
      <c r="G55" s="54"/>
      <c r="H55" s="54"/>
      <c r="I55" s="119"/>
      <c r="J55" s="54"/>
      <c r="K55" s="54"/>
      <c r="L55" s="119"/>
      <c r="M55" s="56" t="str">
        <f>[1]Presupuesto!B11</f>
        <v>2.1.1.01.01.001.08.02</v>
      </c>
      <c r="N55" s="56" t="str">
        <f>[1]Presupuesto!C11</f>
        <v>prima de vacaciones</v>
      </c>
      <c r="O55" s="57">
        <f>[1]Presupuesto!D11</f>
        <v>250053220.5</v>
      </c>
      <c r="P55" s="113"/>
      <c r="Q55" s="54"/>
      <c r="R55" s="100"/>
      <c r="S55" s="60">
        <f>[1]Presupuesto!E11</f>
        <v>0</v>
      </c>
      <c r="T55" s="57">
        <f>[1]Presupuesto!F11</f>
        <v>0</v>
      </c>
      <c r="U55" s="166"/>
      <c r="V55" s="167"/>
      <c r="W55" s="167"/>
      <c r="X55" s="168"/>
      <c r="Y55" s="169"/>
      <c r="Z55" s="60">
        <f>[1]Presupuesto!G11</f>
        <v>0</v>
      </c>
      <c r="AA55" s="57">
        <f>[1]Presupuesto!H11</f>
        <v>0</v>
      </c>
      <c r="AB55" s="166"/>
      <c r="AC55" s="167"/>
      <c r="AD55" s="170"/>
      <c r="AE55" s="167"/>
      <c r="AF55" s="171"/>
      <c r="AG55" s="60">
        <f>[1]Presupuesto!I11</f>
        <v>0</v>
      </c>
      <c r="AH55" s="60">
        <f>[1]Presupuesto!J11</f>
        <v>0</v>
      </c>
      <c r="AI55" s="166"/>
      <c r="AJ55" s="167"/>
      <c r="AK55" s="170"/>
      <c r="AL55" s="170"/>
      <c r="AM55" s="170"/>
    </row>
    <row r="56" spans="2:39" x14ac:dyDescent="0.25">
      <c r="B56" s="98"/>
      <c r="C56" s="54"/>
      <c r="D56" s="54"/>
      <c r="E56" s="54"/>
      <c r="F56" s="53"/>
      <c r="G56" s="54"/>
      <c r="H56" s="54"/>
      <c r="I56" s="119"/>
      <c r="J56" s="54"/>
      <c r="K56" s="54"/>
      <c r="L56" s="119"/>
      <c r="M56" s="56" t="str">
        <f>[1]Presupuesto!B18</f>
        <v>2.1.1.01.02.003.01</v>
      </c>
      <c r="N56" s="56" t="str">
        <f>[1]Presupuesto!C18</f>
        <v>cesantías</v>
      </c>
      <c r="O56" s="57">
        <f>[1]Presupuesto!D18</f>
        <v>590010047.33333337</v>
      </c>
      <c r="P56" s="113"/>
      <c r="Q56" s="54"/>
      <c r="R56" s="100"/>
      <c r="S56" s="60">
        <f>[1]Presupuesto!E18</f>
        <v>0</v>
      </c>
      <c r="T56" s="57">
        <f>[1]Presupuesto!F18</f>
        <v>0</v>
      </c>
      <c r="U56" s="166"/>
      <c r="V56" s="167"/>
      <c r="W56" s="167"/>
      <c r="X56" s="168"/>
      <c r="Y56" s="169"/>
      <c r="Z56" s="60">
        <f>[1]Presupuesto!G18</f>
        <v>0</v>
      </c>
      <c r="AA56" s="57">
        <f>[1]Presupuesto!H18</f>
        <v>0</v>
      </c>
      <c r="AB56" s="166"/>
      <c r="AC56" s="167"/>
      <c r="AD56" s="170"/>
      <c r="AE56" s="167"/>
      <c r="AF56" s="171"/>
      <c r="AG56" s="60">
        <f>[1]Presupuesto!I18</f>
        <v>0</v>
      </c>
      <c r="AH56" s="60">
        <f>[1]Presupuesto!J18</f>
        <v>0</v>
      </c>
      <c r="AI56" s="166"/>
      <c r="AJ56" s="167"/>
      <c r="AK56" s="170"/>
      <c r="AL56" s="170"/>
      <c r="AM56" s="170"/>
    </row>
    <row r="57" spans="2:39" x14ac:dyDescent="0.25">
      <c r="B57" s="98"/>
      <c r="C57" s="54"/>
      <c r="D57" s="54"/>
      <c r="E57" s="54"/>
      <c r="F57" s="53"/>
      <c r="G57" s="54"/>
      <c r="H57" s="54"/>
      <c r="I57" s="119"/>
      <c r="J57" s="54"/>
      <c r="K57" s="54"/>
      <c r="L57" s="119"/>
      <c r="M57" s="56" t="str">
        <f>[1]Presupuesto!B19</f>
        <v>2.1.1.01.02.003.02</v>
      </c>
      <c r="N57" s="56" t="str">
        <f>[1]Presupuesto!C19</f>
        <v>intereses sobre cesantías</v>
      </c>
      <c r="O57" s="57">
        <f>[1]Presupuesto!D19</f>
        <v>70801205.680000007</v>
      </c>
      <c r="P57" s="113"/>
      <c r="Q57" s="54"/>
      <c r="R57" s="100"/>
      <c r="S57" s="60">
        <f>[1]Presupuesto!E19</f>
        <v>0</v>
      </c>
      <c r="T57" s="57">
        <f>[1]Presupuesto!F19</f>
        <v>0</v>
      </c>
      <c r="U57" s="166"/>
      <c r="V57" s="167"/>
      <c r="W57" s="167"/>
      <c r="X57" s="168"/>
      <c r="Y57" s="169"/>
      <c r="Z57" s="60">
        <f>[1]Presupuesto!G19</f>
        <v>0</v>
      </c>
      <c r="AA57" s="57">
        <f>[1]Presupuesto!H19</f>
        <v>0</v>
      </c>
      <c r="AB57" s="166"/>
      <c r="AC57" s="167"/>
      <c r="AD57" s="170"/>
      <c r="AE57" s="167"/>
      <c r="AF57" s="171"/>
      <c r="AG57" s="60">
        <f>[1]Presupuesto!I19</f>
        <v>0</v>
      </c>
      <c r="AH57" s="60">
        <f>[1]Presupuesto!J19</f>
        <v>0</v>
      </c>
      <c r="AI57" s="166"/>
      <c r="AJ57" s="167"/>
      <c r="AK57" s="170"/>
      <c r="AL57" s="170"/>
      <c r="AM57" s="170"/>
    </row>
    <row r="58" spans="2:39" ht="16.5" customHeight="1" x14ac:dyDescent="0.25">
      <c r="B58" s="98"/>
      <c r="C58" s="54"/>
      <c r="D58" s="54"/>
      <c r="E58" s="54"/>
      <c r="F58" s="53"/>
      <c r="G58" s="54"/>
      <c r="H58" s="54"/>
      <c r="I58" s="119"/>
      <c r="J58" s="54"/>
      <c r="K58" s="54" t="s">
        <v>100</v>
      </c>
      <c r="L58" s="119"/>
      <c r="M58" s="56" t="str">
        <f>[1]Presupuesto!B9</f>
        <v>2.1.1.01.01.001.05</v>
      </c>
      <c r="N58" s="56" t="str">
        <f>[1]Presupuesto!C9</f>
        <v>auxilio de transporte</v>
      </c>
      <c r="O58" s="57">
        <f>[1]Presupuesto!D9</f>
        <v>6765120</v>
      </c>
      <c r="P58" s="113"/>
      <c r="Q58" s="54" t="str">
        <f>'[1]Indicadores y metas'!C39</f>
        <v xml:space="preserve">Avance en socialización del reglamento interno de trabajo </v>
      </c>
      <c r="R58" s="100">
        <f>'[1]Indicadores y metas'!E39</f>
        <v>1</v>
      </c>
      <c r="S58" s="60">
        <f>[1]Presupuesto!E9</f>
        <v>0</v>
      </c>
      <c r="T58" s="57">
        <f>[1]Presupuesto!F9</f>
        <v>0</v>
      </c>
      <c r="U58" s="166"/>
      <c r="V58" s="167"/>
      <c r="W58" s="167" t="str">
        <f>'[1]Indicadores y metas'!F39</f>
        <v xml:space="preserve">No se planifico ejecución primer trimestre </v>
      </c>
      <c r="X58" s="167"/>
      <c r="Y58" s="171"/>
      <c r="Z58" s="60">
        <f>[1]Presupuesto!G9</f>
        <v>0</v>
      </c>
      <c r="AA58" s="57">
        <f>[1]Presupuesto!H9</f>
        <v>0</v>
      </c>
      <c r="AB58" s="166"/>
      <c r="AC58" s="167"/>
      <c r="AD58" s="172" t="str">
        <f>'[1]Indicadores y metas'!I39</f>
        <v xml:space="preserve">No se planifico ejecución segundo trimestre </v>
      </c>
      <c r="AE58" s="173"/>
      <c r="AF58" s="174"/>
      <c r="AG58" s="60">
        <f>[1]Presupuesto!I9</f>
        <v>0</v>
      </c>
      <c r="AH58" s="60">
        <f>[1]Presupuesto!J9</f>
        <v>0</v>
      </c>
      <c r="AI58" s="166"/>
      <c r="AJ58" s="167"/>
      <c r="AK58" s="170">
        <f>+'[1]Indicadores y metas'!L39</f>
        <v>0</v>
      </c>
      <c r="AL58" s="170">
        <f>+'[1]Indicadores y metas'!M39</f>
        <v>0</v>
      </c>
      <c r="AM58" s="170">
        <f>+'[1]Indicadores y metas'!N39</f>
        <v>0.5</v>
      </c>
    </row>
    <row r="59" spans="2:39" x14ac:dyDescent="0.25">
      <c r="B59" s="98"/>
      <c r="C59" s="54"/>
      <c r="D59" s="54"/>
      <c r="E59" s="54"/>
      <c r="F59" s="53"/>
      <c r="G59" s="54"/>
      <c r="H59" s="54"/>
      <c r="I59" s="119"/>
      <c r="J59" s="54"/>
      <c r="K59" s="54"/>
      <c r="L59" s="119"/>
      <c r="M59" s="56" t="str">
        <f>[1]Presupuesto!B12</f>
        <v>2.1.1.01.01.002.06.01</v>
      </c>
      <c r="N59" s="56" t="str">
        <f>[1]Presupuesto!C12</f>
        <v>Pirma servicio convencional semestral</v>
      </c>
      <c r="O59" s="57">
        <f>[1]Presupuesto!D12</f>
        <v>500106441</v>
      </c>
      <c r="P59" s="113"/>
      <c r="Q59" s="54"/>
      <c r="R59" s="100"/>
      <c r="S59" s="60">
        <f>[1]Presupuesto!E12</f>
        <v>0</v>
      </c>
      <c r="T59" s="57">
        <f>[1]Presupuesto!F12</f>
        <v>0</v>
      </c>
      <c r="U59" s="166"/>
      <c r="V59" s="167"/>
      <c r="W59" s="167"/>
      <c r="X59" s="167"/>
      <c r="Y59" s="171"/>
      <c r="Z59" s="60">
        <f>[1]Presupuesto!G12</f>
        <v>0</v>
      </c>
      <c r="AA59" s="57">
        <f>[1]Presupuesto!H12</f>
        <v>0</v>
      </c>
      <c r="AB59" s="166"/>
      <c r="AC59" s="167"/>
      <c r="AD59" s="175"/>
      <c r="AE59" s="176"/>
      <c r="AF59" s="177"/>
      <c r="AG59" s="60">
        <f>[1]Presupuesto!I12</f>
        <v>0</v>
      </c>
      <c r="AH59" s="60">
        <f>[1]Presupuesto!J12</f>
        <v>0</v>
      </c>
      <c r="AI59" s="166"/>
      <c r="AJ59" s="167"/>
      <c r="AK59" s="170"/>
      <c r="AL59" s="170"/>
      <c r="AM59" s="170"/>
    </row>
    <row r="60" spans="2:39" x14ac:dyDescent="0.25">
      <c r="B60" s="98"/>
      <c r="C60" s="54"/>
      <c r="D60" s="54"/>
      <c r="E60" s="54"/>
      <c r="F60" s="53"/>
      <c r="G60" s="54"/>
      <c r="H60" s="54"/>
      <c r="I60" s="119"/>
      <c r="J60" s="54"/>
      <c r="K60" s="54"/>
      <c r="L60" s="119"/>
      <c r="M60" s="56" t="str">
        <f>[1]Presupuesto!B13</f>
        <v>2.1.1.01.01.002.06.02</v>
      </c>
      <c r="N60" s="56" t="str">
        <f>[1]Presupuesto!C13</f>
        <v>Prima semestral ambiental</v>
      </c>
      <c r="O60" s="57">
        <f>[1]Presupuesto!D13</f>
        <v>666808587.99999988</v>
      </c>
      <c r="P60" s="113"/>
      <c r="Q60" s="54"/>
      <c r="R60" s="100"/>
      <c r="S60" s="60">
        <f>[1]Presupuesto!E13</f>
        <v>0</v>
      </c>
      <c r="T60" s="57">
        <f>[1]Presupuesto!F13</f>
        <v>0</v>
      </c>
      <c r="U60" s="166"/>
      <c r="V60" s="167"/>
      <c r="W60" s="167"/>
      <c r="X60" s="167"/>
      <c r="Y60" s="171"/>
      <c r="Z60" s="60">
        <f>[1]Presupuesto!G13</f>
        <v>0</v>
      </c>
      <c r="AA60" s="57">
        <f>[1]Presupuesto!H13</f>
        <v>0</v>
      </c>
      <c r="AB60" s="166"/>
      <c r="AC60" s="167"/>
      <c r="AD60" s="175"/>
      <c r="AE60" s="176"/>
      <c r="AF60" s="177"/>
      <c r="AG60" s="60">
        <f>[1]Presupuesto!I13</f>
        <v>0</v>
      </c>
      <c r="AH60" s="60">
        <f>[1]Presupuesto!J13</f>
        <v>0</v>
      </c>
      <c r="AI60" s="166"/>
      <c r="AJ60" s="167"/>
      <c r="AK60" s="170"/>
      <c r="AL60" s="170"/>
      <c r="AM60" s="170"/>
    </row>
    <row r="61" spans="2:39" x14ac:dyDescent="0.25">
      <c r="B61" s="98"/>
      <c r="C61" s="54"/>
      <c r="D61" s="54"/>
      <c r="E61" s="54"/>
      <c r="F61" s="53"/>
      <c r="G61" s="54"/>
      <c r="H61" s="54"/>
      <c r="I61" s="119"/>
      <c r="J61" s="54"/>
      <c r="K61" s="54"/>
      <c r="L61" s="119"/>
      <c r="M61" s="56" t="str">
        <f>[1]Presupuesto!B14</f>
        <v>2.1.1.01.01.002.12</v>
      </c>
      <c r="N61" s="56" t="str">
        <f>[1]Presupuesto!C14</f>
        <v>Prima de antigüedad</v>
      </c>
      <c r="O61" s="57">
        <f>[1]Presupuesto!D14</f>
        <v>0</v>
      </c>
      <c r="P61" s="113"/>
      <c r="Q61" s="54"/>
      <c r="R61" s="100"/>
      <c r="S61" s="60">
        <f>[1]Presupuesto!E14</f>
        <v>0</v>
      </c>
      <c r="T61" s="57">
        <f>[1]Presupuesto!F14</f>
        <v>0</v>
      </c>
      <c r="U61" s="166"/>
      <c r="V61" s="167"/>
      <c r="W61" s="167"/>
      <c r="X61" s="167"/>
      <c r="Y61" s="171"/>
      <c r="Z61" s="60">
        <f>[1]Presupuesto!G14</f>
        <v>0</v>
      </c>
      <c r="AA61" s="57">
        <f>[1]Presupuesto!H14</f>
        <v>0</v>
      </c>
      <c r="AB61" s="166"/>
      <c r="AC61" s="167"/>
      <c r="AD61" s="175"/>
      <c r="AE61" s="176"/>
      <c r="AF61" s="177"/>
      <c r="AG61" s="60">
        <f>[1]Presupuesto!I14</f>
        <v>0</v>
      </c>
      <c r="AH61" s="60">
        <f>[1]Presupuesto!J14</f>
        <v>0</v>
      </c>
      <c r="AI61" s="166"/>
      <c r="AJ61" s="167"/>
      <c r="AK61" s="170"/>
      <c r="AL61" s="170"/>
      <c r="AM61" s="170"/>
    </row>
    <row r="62" spans="2:39" x14ac:dyDescent="0.25">
      <c r="B62" s="98"/>
      <c r="C62" s="54"/>
      <c r="D62" s="54"/>
      <c r="E62" s="54"/>
      <c r="F62" s="53"/>
      <c r="G62" s="54"/>
      <c r="H62" s="54"/>
      <c r="I62" s="119"/>
      <c r="J62" s="54"/>
      <c r="K62" s="54"/>
      <c r="L62" s="119"/>
      <c r="M62" s="56" t="str">
        <f>[1]Presupuesto!B48</f>
        <v>2.1.2.02.02.008.01</v>
      </c>
      <c r="N62" s="56" t="str">
        <f>[1]Presupuesto!C48</f>
        <v>servicios personal indirecto-honorarios</v>
      </c>
      <c r="O62" s="57">
        <f>[1]Presupuesto!D48</f>
        <v>1354900000</v>
      </c>
      <c r="P62" s="113"/>
      <c r="Q62" s="54"/>
      <c r="R62" s="100"/>
      <c r="S62" s="60">
        <f>[1]Presupuesto!E48</f>
        <v>0</v>
      </c>
      <c r="T62" s="57">
        <f>[1]Presupuesto!F48</f>
        <v>0</v>
      </c>
      <c r="U62" s="166"/>
      <c r="V62" s="167"/>
      <c r="W62" s="167"/>
      <c r="X62" s="167"/>
      <c r="Y62" s="171"/>
      <c r="Z62" s="60">
        <f>[1]Presupuesto!G48</f>
        <v>0</v>
      </c>
      <c r="AA62" s="57">
        <f>[1]Presupuesto!H48</f>
        <v>0</v>
      </c>
      <c r="AB62" s="166"/>
      <c r="AC62" s="167"/>
      <c r="AD62" s="175"/>
      <c r="AE62" s="176"/>
      <c r="AF62" s="177"/>
      <c r="AG62" s="60">
        <f>[1]Presupuesto!I48</f>
        <v>0</v>
      </c>
      <c r="AH62" s="60">
        <f>[1]Presupuesto!J48</f>
        <v>0</v>
      </c>
      <c r="AI62" s="166"/>
      <c r="AJ62" s="167"/>
      <c r="AK62" s="170"/>
      <c r="AL62" s="170"/>
      <c r="AM62" s="170"/>
    </row>
    <row r="63" spans="2:39" ht="33" x14ac:dyDescent="0.25">
      <c r="B63" s="98"/>
      <c r="C63" s="54"/>
      <c r="D63" s="54"/>
      <c r="E63" s="54"/>
      <c r="F63" s="53"/>
      <c r="G63" s="54"/>
      <c r="H63" s="54"/>
      <c r="I63" s="119"/>
      <c r="J63" s="54"/>
      <c r="K63" s="54"/>
      <c r="L63" s="119"/>
      <c r="M63" s="56" t="str">
        <f>[1]Presupuesto!B53</f>
        <v>2.1.2.02.02.008.04</v>
      </c>
      <c r="N63" s="56" t="str">
        <f>[1]Presupuesto!C53</f>
        <v>servicios personal indirecto-servicios técnicos</v>
      </c>
      <c r="O63" s="57">
        <f>[1]Presupuesto!D53</f>
        <v>693600000</v>
      </c>
      <c r="P63" s="113"/>
      <c r="Q63" s="54"/>
      <c r="R63" s="100"/>
      <c r="S63" s="60">
        <f>[1]Presupuesto!E53</f>
        <v>0</v>
      </c>
      <c r="T63" s="57">
        <f>[1]Presupuesto!F53</f>
        <v>0</v>
      </c>
      <c r="U63" s="166"/>
      <c r="V63" s="167"/>
      <c r="W63" s="167"/>
      <c r="X63" s="167"/>
      <c r="Y63" s="171"/>
      <c r="Z63" s="60">
        <f>[1]Presupuesto!G53</f>
        <v>0</v>
      </c>
      <c r="AA63" s="57">
        <f>[1]Presupuesto!H53</f>
        <v>0</v>
      </c>
      <c r="AB63" s="166"/>
      <c r="AC63" s="167"/>
      <c r="AD63" s="175"/>
      <c r="AE63" s="176"/>
      <c r="AF63" s="177"/>
      <c r="AG63" s="60">
        <f>[1]Presupuesto!I53</f>
        <v>0</v>
      </c>
      <c r="AH63" s="60">
        <f>[1]Presupuesto!J53</f>
        <v>0</v>
      </c>
      <c r="AI63" s="166"/>
      <c r="AJ63" s="167"/>
      <c r="AK63" s="170"/>
      <c r="AL63" s="170"/>
      <c r="AM63" s="170"/>
    </row>
    <row r="64" spans="2:39" x14ac:dyDescent="0.25">
      <c r="B64" s="98"/>
      <c r="C64" s="54"/>
      <c r="D64" s="54"/>
      <c r="E64" s="54"/>
      <c r="F64" s="53"/>
      <c r="G64" s="54"/>
      <c r="H64" s="54"/>
      <c r="I64" s="119"/>
      <c r="J64" s="54"/>
      <c r="K64" s="54"/>
      <c r="L64" s="119"/>
      <c r="M64" s="56" t="str">
        <f>[1]Presupuesto!B17</f>
        <v>2.1.1.01.02.002.01</v>
      </c>
      <c r="N64" s="56" t="str">
        <f>[1]Presupuesto!C17</f>
        <v>aporte salud</v>
      </c>
      <c r="O64" s="57">
        <f>[1]Presupuesto!D17</f>
        <v>65778655</v>
      </c>
      <c r="P64" s="113"/>
      <c r="Q64" s="54"/>
      <c r="R64" s="100"/>
      <c r="S64" s="60">
        <f>[1]Presupuesto!E17</f>
        <v>0</v>
      </c>
      <c r="T64" s="57">
        <f>[1]Presupuesto!F17</f>
        <v>0</v>
      </c>
      <c r="U64" s="166"/>
      <c r="V64" s="167"/>
      <c r="W64" s="167"/>
      <c r="X64" s="167"/>
      <c r="Y64" s="171"/>
      <c r="Z64" s="60">
        <f>[1]Presupuesto!G17</f>
        <v>0</v>
      </c>
      <c r="AA64" s="57">
        <f>[1]Presupuesto!H17</f>
        <v>0</v>
      </c>
      <c r="AB64" s="166"/>
      <c r="AC64" s="167"/>
      <c r="AD64" s="175"/>
      <c r="AE64" s="176"/>
      <c r="AF64" s="177"/>
      <c r="AG64" s="60">
        <f>[1]Presupuesto!I17</f>
        <v>0</v>
      </c>
      <c r="AH64" s="60">
        <f>[1]Presupuesto!J17</f>
        <v>0</v>
      </c>
      <c r="AI64" s="166"/>
      <c r="AJ64" s="167"/>
      <c r="AK64" s="170"/>
      <c r="AL64" s="170"/>
      <c r="AM64" s="170"/>
    </row>
    <row r="65" spans="2:39" x14ac:dyDescent="0.25">
      <c r="B65" s="98"/>
      <c r="C65" s="54"/>
      <c r="D65" s="54"/>
      <c r="E65" s="54"/>
      <c r="F65" s="53"/>
      <c r="G65" s="54"/>
      <c r="H65" s="54"/>
      <c r="I65" s="119"/>
      <c r="J65" s="54"/>
      <c r="K65" s="54"/>
      <c r="L65" s="119"/>
      <c r="M65" s="56" t="str">
        <f>[1]Presupuesto!B16</f>
        <v>2.1.1.01.02.001.01</v>
      </c>
      <c r="N65" s="56" t="str">
        <f>[1]Presupuesto!C16</f>
        <v>aporte pensión</v>
      </c>
      <c r="O65" s="57">
        <f>[1]Presupuesto!D16</f>
        <v>849614468.15999973</v>
      </c>
      <c r="P65" s="113"/>
      <c r="Q65" s="54"/>
      <c r="R65" s="100"/>
      <c r="S65" s="60">
        <f>[1]Presupuesto!E16</f>
        <v>0</v>
      </c>
      <c r="T65" s="57">
        <f>[1]Presupuesto!F16</f>
        <v>0</v>
      </c>
      <c r="U65" s="166"/>
      <c r="V65" s="167"/>
      <c r="W65" s="167"/>
      <c r="X65" s="167"/>
      <c r="Y65" s="171"/>
      <c r="Z65" s="60">
        <f>[1]Presupuesto!G16</f>
        <v>0</v>
      </c>
      <c r="AA65" s="57">
        <f>[1]Presupuesto!H16</f>
        <v>0</v>
      </c>
      <c r="AB65" s="166"/>
      <c r="AC65" s="167"/>
      <c r="AD65" s="175"/>
      <c r="AE65" s="176"/>
      <c r="AF65" s="177"/>
      <c r="AG65" s="60">
        <f>[1]Presupuesto!I16</f>
        <v>0</v>
      </c>
      <c r="AH65" s="60">
        <f>[1]Presupuesto!J16</f>
        <v>0</v>
      </c>
      <c r="AI65" s="166"/>
      <c r="AJ65" s="167"/>
      <c r="AK65" s="170"/>
      <c r="AL65" s="170"/>
      <c r="AM65" s="170"/>
    </row>
    <row r="66" spans="2:39" ht="33" x14ac:dyDescent="0.25">
      <c r="B66" s="98"/>
      <c r="C66" s="54"/>
      <c r="D66" s="54"/>
      <c r="E66" s="54"/>
      <c r="F66" s="53"/>
      <c r="G66" s="54"/>
      <c r="H66" s="54"/>
      <c r="I66" s="119"/>
      <c r="J66" s="54"/>
      <c r="K66" s="54"/>
      <c r="L66" s="119"/>
      <c r="M66" s="56" t="str">
        <f>[1]Presupuesto!B21</f>
        <v>2.1.1.01.02.005</v>
      </c>
      <c r="N66" s="56" t="str">
        <f>[1]Presupuesto!C21</f>
        <v>aportes generales al sistema de riesgos laborales</v>
      </c>
      <c r="O66" s="57">
        <f>[1]Presupuesto!D21</f>
        <v>247804219.87999997</v>
      </c>
      <c r="P66" s="113"/>
      <c r="Q66" s="54"/>
      <c r="R66" s="100"/>
      <c r="S66" s="60">
        <f>[1]Presupuesto!E21</f>
        <v>0</v>
      </c>
      <c r="T66" s="57">
        <f>[1]Presupuesto!F21</f>
        <v>0</v>
      </c>
      <c r="U66" s="166"/>
      <c r="V66" s="167"/>
      <c r="W66" s="167"/>
      <c r="X66" s="167"/>
      <c r="Y66" s="171"/>
      <c r="Z66" s="60">
        <f>[1]Presupuesto!G21</f>
        <v>0</v>
      </c>
      <c r="AA66" s="57">
        <f>[1]Presupuesto!H21</f>
        <v>0</v>
      </c>
      <c r="AB66" s="166"/>
      <c r="AC66" s="167"/>
      <c r="AD66" s="175"/>
      <c r="AE66" s="176"/>
      <c r="AF66" s="177"/>
      <c r="AG66" s="60">
        <f>[1]Presupuesto!I21</f>
        <v>0</v>
      </c>
      <c r="AH66" s="60">
        <f>[1]Presupuesto!J21</f>
        <v>0</v>
      </c>
      <c r="AI66" s="166"/>
      <c r="AJ66" s="167"/>
      <c r="AK66" s="170"/>
      <c r="AL66" s="170"/>
      <c r="AM66" s="170"/>
    </row>
    <row r="67" spans="2:39" x14ac:dyDescent="0.25">
      <c r="B67" s="98"/>
      <c r="C67" s="54"/>
      <c r="D67" s="54"/>
      <c r="E67" s="54"/>
      <c r="F67" s="53"/>
      <c r="G67" s="54"/>
      <c r="H67" s="54"/>
      <c r="I67" s="119"/>
      <c r="J67" s="54"/>
      <c r="K67" s="54"/>
      <c r="L67" s="119"/>
      <c r="M67" s="56" t="str">
        <f>[1]Presupuesto!B20</f>
        <v>2.1.1.01.02.004</v>
      </c>
      <c r="N67" s="56" t="str">
        <f>[1]Presupuesto!C20</f>
        <v>aportes a cajas de compensación familiar</v>
      </c>
      <c r="O67" s="57">
        <f>[1]Presupuesto!D20</f>
        <v>283204822.71999991</v>
      </c>
      <c r="P67" s="113"/>
      <c r="Q67" s="54"/>
      <c r="R67" s="100"/>
      <c r="S67" s="60">
        <f>[1]Presupuesto!E20</f>
        <v>0</v>
      </c>
      <c r="T67" s="57">
        <f>[1]Presupuesto!F20</f>
        <v>0</v>
      </c>
      <c r="U67" s="166"/>
      <c r="V67" s="167"/>
      <c r="W67" s="167"/>
      <c r="X67" s="167"/>
      <c r="Y67" s="171"/>
      <c r="Z67" s="60">
        <f>[1]Presupuesto!G20</f>
        <v>0</v>
      </c>
      <c r="AA67" s="57">
        <f>[1]Presupuesto!H20</f>
        <v>0</v>
      </c>
      <c r="AB67" s="166"/>
      <c r="AC67" s="167"/>
      <c r="AD67" s="175"/>
      <c r="AE67" s="176"/>
      <c r="AF67" s="177"/>
      <c r="AG67" s="60">
        <f>[1]Presupuesto!I20</f>
        <v>0</v>
      </c>
      <c r="AH67" s="60">
        <f>[1]Presupuesto!J20</f>
        <v>0</v>
      </c>
      <c r="AI67" s="166"/>
      <c r="AJ67" s="167"/>
      <c r="AK67" s="170"/>
      <c r="AL67" s="170"/>
      <c r="AM67" s="170"/>
    </row>
    <row r="68" spans="2:39" x14ac:dyDescent="0.25">
      <c r="B68" s="98"/>
      <c r="C68" s="54"/>
      <c r="D68" s="54"/>
      <c r="E68" s="54"/>
      <c r="F68" s="53"/>
      <c r="G68" s="54"/>
      <c r="H68" s="54"/>
      <c r="I68" s="119"/>
      <c r="J68" s="54"/>
      <c r="K68" s="54"/>
      <c r="L68" s="119"/>
      <c r="M68" s="56" t="str">
        <f>[1]Presupuesto!B22</f>
        <v>2.1.1.01.02.006</v>
      </c>
      <c r="N68" s="56" t="str">
        <f>[1]Presupuesto!C22</f>
        <v>aportes al ICBF</v>
      </c>
      <c r="O68" s="57">
        <f>[1]Presupuesto!D22</f>
        <v>17386801.199999999</v>
      </c>
      <c r="P68" s="113"/>
      <c r="Q68" s="54"/>
      <c r="R68" s="100"/>
      <c r="S68" s="60">
        <f>[1]Presupuesto!E22</f>
        <v>0</v>
      </c>
      <c r="T68" s="57">
        <f>[1]Presupuesto!F22</f>
        <v>0</v>
      </c>
      <c r="U68" s="166"/>
      <c r="V68" s="167"/>
      <c r="W68" s="167"/>
      <c r="X68" s="167"/>
      <c r="Y68" s="171"/>
      <c r="Z68" s="60">
        <f>[1]Presupuesto!G22</f>
        <v>0</v>
      </c>
      <c r="AA68" s="57">
        <f>[1]Presupuesto!H22</f>
        <v>0</v>
      </c>
      <c r="AB68" s="166"/>
      <c r="AC68" s="167"/>
      <c r="AD68" s="175"/>
      <c r="AE68" s="176"/>
      <c r="AF68" s="177"/>
      <c r="AG68" s="60">
        <f>[1]Presupuesto!I22</f>
        <v>0</v>
      </c>
      <c r="AH68" s="60">
        <f>[1]Presupuesto!J22</f>
        <v>0</v>
      </c>
      <c r="AI68" s="166"/>
      <c r="AJ68" s="167"/>
      <c r="AK68" s="170"/>
      <c r="AL68" s="170"/>
      <c r="AM68" s="170"/>
    </row>
    <row r="69" spans="2:39" ht="16.5" customHeight="1" x14ac:dyDescent="0.25">
      <c r="B69" s="98"/>
      <c r="C69" s="54"/>
      <c r="D69" s="54"/>
      <c r="E69" s="54"/>
      <c r="F69" s="53"/>
      <c r="G69" s="54"/>
      <c r="H69" s="54"/>
      <c r="I69" s="119"/>
      <c r="J69" s="54"/>
      <c r="K69" s="54"/>
      <c r="L69" s="119"/>
      <c r="M69" s="56" t="str">
        <f>[1]Presupuesto!B23</f>
        <v>2.1.1.01.02.007</v>
      </c>
      <c r="N69" s="56" t="str">
        <f>[1]Presupuesto!C23</f>
        <v>aportes al SENA</v>
      </c>
      <c r="O69" s="57">
        <f>[1]Presupuesto!D23</f>
        <v>11591200.800000001</v>
      </c>
      <c r="P69" s="113"/>
      <c r="Q69" s="54"/>
      <c r="R69" s="100"/>
      <c r="S69" s="60">
        <f>[1]Presupuesto!E23</f>
        <v>0</v>
      </c>
      <c r="T69" s="57">
        <f>[1]Presupuesto!F23</f>
        <v>0</v>
      </c>
      <c r="U69" s="166"/>
      <c r="V69" s="167"/>
      <c r="W69" s="167"/>
      <c r="X69" s="167"/>
      <c r="Y69" s="171"/>
      <c r="Z69" s="60">
        <f>[1]Presupuesto!G23</f>
        <v>0</v>
      </c>
      <c r="AA69" s="57">
        <f>[1]Presupuesto!H23</f>
        <v>0</v>
      </c>
      <c r="AB69" s="166"/>
      <c r="AC69" s="167"/>
      <c r="AD69" s="175"/>
      <c r="AE69" s="176"/>
      <c r="AF69" s="177"/>
      <c r="AG69" s="60">
        <f>[1]Presupuesto!I23</f>
        <v>0</v>
      </c>
      <c r="AH69" s="60">
        <f>[1]Presupuesto!J23</f>
        <v>0</v>
      </c>
      <c r="AI69" s="166"/>
      <c r="AJ69" s="167"/>
      <c r="AK69" s="170"/>
      <c r="AL69" s="170"/>
      <c r="AM69" s="170"/>
    </row>
    <row r="70" spans="2:39" x14ac:dyDescent="0.25">
      <c r="B70" s="98"/>
      <c r="C70" s="54"/>
      <c r="D70" s="54"/>
      <c r="E70" s="54"/>
      <c r="F70" s="53"/>
      <c r="G70" s="54"/>
      <c r="H70" s="54"/>
      <c r="I70" s="119"/>
      <c r="J70" s="54"/>
      <c r="K70" s="54"/>
      <c r="L70" s="119"/>
      <c r="M70" s="56" t="str">
        <f>[1]Presupuesto!B15</f>
        <v>2.1.1.01.01.002.12.02.00</v>
      </c>
      <c r="N70" s="56" t="str">
        <f>[1]Presupuesto!C15</f>
        <v>aporte fondo de vivienda</v>
      </c>
      <c r="O70" s="57">
        <f>[1]Presupuesto!D15</f>
        <v>138710000</v>
      </c>
      <c r="P70" s="113"/>
      <c r="Q70" s="54"/>
      <c r="R70" s="100"/>
      <c r="S70" s="60">
        <f>[1]Presupuesto!E15</f>
        <v>0</v>
      </c>
      <c r="T70" s="57">
        <f>[1]Presupuesto!F15</f>
        <v>0</v>
      </c>
      <c r="U70" s="166"/>
      <c r="V70" s="167"/>
      <c r="W70" s="167"/>
      <c r="X70" s="167"/>
      <c r="Y70" s="171"/>
      <c r="Z70" s="60">
        <f>[1]Presupuesto!G15</f>
        <v>0</v>
      </c>
      <c r="AA70" s="57">
        <f>[1]Presupuesto!H15</f>
        <v>0</v>
      </c>
      <c r="AB70" s="166"/>
      <c r="AC70" s="167"/>
      <c r="AD70" s="178"/>
      <c r="AE70" s="179"/>
      <c r="AF70" s="180"/>
      <c r="AG70" s="60">
        <f>[1]Presupuesto!I15</f>
        <v>0</v>
      </c>
      <c r="AH70" s="60">
        <f>[1]Presupuesto!J15</f>
        <v>0</v>
      </c>
      <c r="AI70" s="166"/>
      <c r="AJ70" s="167"/>
      <c r="AK70" s="170"/>
      <c r="AL70" s="170"/>
      <c r="AM70" s="170"/>
    </row>
    <row r="71" spans="2:39" ht="33" customHeight="1" x14ac:dyDescent="0.25">
      <c r="B71" s="98"/>
      <c r="C71" s="54"/>
      <c r="D71" s="54"/>
      <c r="E71" s="54"/>
      <c r="F71" s="53"/>
      <c r="G71" s="54"/>
      <c r="H71" s="54"/>
      <c r="I71" s="119"/>
      <c r="J71" s="54"/>
      <c r="K71" s="54" t="s">
        <v>101</v>
      </c>
      <c r="L71" s="119"/>
      <c r="M71" s="56" t="str">
        <f>[1]Presupuesto!B28</f>
        <v>2.1.1.01.03.114</v>
      </c>
      <c r="N71" s="56" t="str">
        <f>[1]Presupuesto!C28</f>
        <v>auxilio de rodamiento</v>
      </c>
      <c r="O71" s="57">
        <f>[1]Presupuesto!D28</f>
        <v>115200000</v>
      </c>
      <c r="P71" s="113"/>
      <c r="Q71" s="54" t="str">
        <f>'[1]Indicadores y metas'!C40</f>
        <v>cumplimiento al plan de capacitación de la EMAB</v>
      </c>
      <c r="R71" s="100">
        <f>'[1]Indicadores y metas'!E40</f>
        <v>1</v>
      </c>
      <c r="S71" s="60">
        <f>[1]Presupuesto!E28</f>
        <v>0</v>
      </c>
      <c r="T71" s="57">
        <f>[1]Presupuesto!F28</f>
        <v>0</v>
      </c>
      <c r="U71" s="166"/>
      <c r="V71" s="167"/>
      <c r="W71" s="167" t="str">
        <f>'[1]Indicadores y metas'!F40</f>
        <v xml:space="preserve">No se planifico ejecución primer trimestre </v>
      </c>
      <c r="X71" s="167"/>
      <c r="Y71" s="171"/>
      <c r="Z71" s="60">
        <f>[1]Presupuesto!G28</f>
        <v>0</v>
      </c>
      <c r="AA71" s="57">
        <f>[1]Presupuesto!H28</f>
        <v>0</v>
      </c>
      <c r="AB71" s="166"/>
      <c r="AC71" s="167"/>
      <c r="AD71" s="181">
        <f>'[1]Indicadores y metas'!I40</f>
        <v>0.29411764705882398</v>
      </c>
      <c r="AE71" s="181">
        <f>'[1]Indicadores y metas'!J40</f>
        <v>0.29411764705882398</v>
      </c>
      <c r="AF71" s="181">
        <f>'[1]Indicadores y metas'!K40</f>
        <v>0.29411764705882398</v>
      </c>
      <c r="AG71" s="60">
        <f>[1]Presupuesto!I28</f>
        <v>0</v>
      </c>
      <c r="AH71" s="60">
        <f>[1]Presupuesto!J28</f>
        <v>0</v>
      </c>
      <c r="AI71" s="166"/>
      <c r="AJ71" s="167"/>
      <c r="AK71" s="182">
        <f>+'[1]Indicadores y metas'!L40</f>
        <v>0.48484848484848486</v>
      </c>
      <c r="AL71" s="182">
        <f>+'[1]Indicadores y metas'!M40</f>
        <v>0.48484848484848486</v>
      </c>
      <c r="AM71" s="182">
        <f>+'[1]Indicadores y metas'!N40</f>
        <v>0.5757575757575758</v>
      </c>
    </row>
    <row r="72" spans="2:39" ht="33" customHeight="1" x14ac:dyDescent="0.25">
      <c r="B72" s="98"/>
      <c r="C72" s="54"/>
      <c r="D72" s="54"/>
      <c r="E72" s="54"/>
      <c r="F72" s="53"/>
      <c r="G72" s="54"/>
      <c r="H72" s="54"/>
      <c r="I72" s="119"/>
      <c r="J72" s="54"/>
      <c r="K72" s="54"/>
      <c r="L72" s="119"/>
      <c r="M72" s="183" t="str">
        <f>+[1]Presupuesto!B88</f>
        <v>2.1.1.01.03.069</v>
      </c>
      <c r="N72" s="56" t="str">
        <f>+[1]Presupuesto!C88</f>
        <v>apoyo de sostenimiento aprendices sena</v>
      </c>
      <c r="O72" s="57">
        <f>+[1]Presupuesto!D88</f>
        <v>87360000</v>
      </c>
      <c r="P72" s="113"/>
      <c r="Q72" s="54"/>
      <c r="R72" s="100"/>
      <c r="S72" s="60"/>
      <c r="T72" s="57"/>
      <c r="U72" s="166"/>
      <c r="V72" s="167"/>
      <c r="W72" s="167"/>
      <c r="X72" s="167"/>
      <c r="Y72" s="171"/>
      <c r="Z72" s="60"/>
      <c r="AA72" s="57"/>
      <c r="AB72" s="166"/>
      <c r="AC72" s="167"/>
      <c r="AD72" s="184"/>
      <c r="AE72" s="184"/>
      <c r="AF72" s="184"/>
      <c r="AG72" s="60"/>
      <c r="AH72" s="60"/>
      <c r="AI72" s="166"/>
      <c r="AJ72" s="167"/>
      <c r="AK72" s="185"/>
      <c r="AL72" s="185"/>
      <c r="AM72" s="185"/>
    </row>
    <row r="73" spans="2:39" ht="15.75" customHeight="1" x14ac:dyDescent="0.25">
      <c r="B73" s="98"/>
      <c r="C73" s="54"/>
      <c r="D73" s="54"/>
      <c r="E73" s="54"/>
      <c r="F73" s="53"/>
      <c r="G73" s="54"/>
      <c r="H73" s="54"/>
      <c r="I73" s="119"/>
      <c r="J73" s="54"/>
      <c r="K73" s="54"/>
      <c r="L73" s="119"/>
      <c r="M73" s="56" t="str">
        <f>[1]Presupuesto!B76</f>
        <v>2.1.8.05.01.004.01</v>
      </c>
      <c r="N73" s="56" t="str">
        <f>[1]Presupuesto!C76</f>
        <v>gastos legales</v>
      </c>
      <c r="O73" s="57">
        <f>[1]Presupuesto!D76</f>
        <v>13600000</v>
      </c>
      <c r="P73" s="113"/>
      <c r="Q73" s="54"/>
      <c r="R73" s="100"/>
      <c r="S73" s="60">
        <f>[1]Presupuesto!E76</f>
        <v>0</v>
      </c>
      <c r="T73" s="57">
        <f>[1]Presupuesto!F76</f>
        <v>0</v>
      </c>
      <c r="U73" s="166"/>
      <c r="V73" s="167"/>
      <c r="W73" s="167"/>
      <c r="X73" s="167"/>
      <c r="Y73" s="171"/>
      <c r="Z73" s="60">
        <f>[1]Presupuesto!G76</f>
        <v>0</v>
      </c>
      <c r="AA73" s="57">
        <f>[1]Presupuesto!H76</f>
        <v>0</v>
      </c>
      <c r="AB73" s="166"/>
      <c r="AC73" s="167"/>
      <c r="AD73" s="184"/>
      <c r="AE73" s="184"/>
      <c r="AF73" s="184"/>
      <c r="AG73" s="60">
        <f>[1]Presupuesto!I76</f>
        <v>0</v>
      </c>
      <c r="AH73" s="60">
        <f>[1]Presupuesto!J76</f>
        <v>0</v>
      </c>
      <c r="AI73" s="166"/>
      <c r="AJ73" s="167"/>
      <c r="AK73" s="185"/>
      <c r="AL73" s="185"/>
      <c r="AM73" s="185"/>
    </row>
    <row r="74" spans="2:39" ht="15.75" customHeight="1" x14ac:dyDescent="0.25">
      <c r="B74" s="98"/>
      <c r="C74" s="54"/>
      <c r="D74" s="54"/>
      <c r="E74" s="54"/>
      <c r="F74" s="53"/>
      <c r="G74" s="54"/>
      <c r="H74" s="54"/>
      <c r="I74" s="119"/>
      <c r="J74" s="54"/>
      <c r="K74" s="54"/>
      <c r="L74" s="119"/>
      <c r="M74" s="56" t="str">
        <f>[1]Presupuesto!B57</f>
        <v>2.1.2.02.02.009.04</v>
      </c>
      <c r="N74" s="56" t="str">
        <f>[1]Presupuesto!C57</f>
        <v>otros gastos generales</v>
      </c>
      <c r="O74" s="57">
        <f>[1]Presupuesto!D57</f>
        <v>71000000</v>
      </c>
      <c r="P74" s="113"/>
      <c r="Q74" s="54"/>
      <c r="R74" s="100"/>
      <c r="S74" s="60">
        <f>[1]Presupuesto!E57</f>
        <v>0</v>
      </c>
      <c r="T74" s="57">
        <f>[1]Presupuesto!F57</f>
        <v>0</v>
      </c>
      <c r="U74" s="166"/>
      <c r="V74" s="167"/>
      <c r="W74" s="167"/>
      <c r="X74" s="167"/>
      <c r="Y74" s="171"/>
      <c r="Z74" s="60">
        <f>[1]Presupuesto!G57</f>
        <v>0</v>
      </c>
      <c r="AA74" s="57">
        <f>[1]Presupuesto!H57</f>
        <v>0</v>
      </c>
      <c r="AB74" s="166"/>
      <c r="AC74" s="167"/>
      <c r="AD74" s="184"/>
      <c r="AE74" s="184"/>
      <c r="AF74" s="184"/>
      <c r="AG74" s="60">
        <f>[1]Presupuesto!I57</f>
        <v>0</v>
      </c>
      <c r="AH74" s="60">
        <f>[1]Presupuesto!J57</f>
        <v>0</v>
      </c>
      <c r="AI74" s="166"/>
      <c r="AJ74" s="167"/>
      <c r="AK74" s="185"/>
      <c r="AL74" s="185"/>
      <c r="AM74" s="185"/>
    </row>
    <row r="75" spans="2:39" ht="16.5" customHeight="1" x14ac:dyDescent="0.25">
      <c r="B75" s="98"/>
      <c r="C75" s="54"/>
      <c r="D75" s="54"/>
      <c r="E75" s="54"/>
      <c r="F75" s="53"/>
      <c r="G75" s="54"/>
      <c r="H75" s="54"/>
      <c r="I75" s="119"/>
      <c r="J75" s="54"/>
      <c r="K75" s="54"/>
      <c r="L75" s="119"/>
      <c r="M75" s="56" t="str">
        <f>[1]Presupuesto!B65</f>
        <v>2.1.3.13.01.001</v>
      </c>
      <c r="N75" s="56" t="str">
        <f>[1]Presupuesto!C65</f>
        <v>sentencias</v>
      </c>
      <c r="O75" s="57">
        <f>[1]Presupuesto!D65</f>
        <v>1800000000</v>
      </c>
      <c r="P75" s="113"/>
      <c r="Q75" s="54"/>
      <c r="R75" s="100"/>
      <c r="S75" s="60">
        <f>[1]Presupuesto!E65</f>
        <v>0</v>
      </c>
      <c r="T75" s="57">
        <f>[1]Presupuesto!F65</f>
        <v>0</v>
      </c>
      <c r="U75" s="166"/>
      <c r="V75" s="167"/>
      <c r="W75" s="167"/>
      <c r="X75" s="167"/>
      <c r="Y75" s="171"/>
      <c r="Z75" s="60">
        <f>[1]Presupuesto!G65</f>
        <v>0</v>
      </c>
      <c r="AA75" s="57">
        <f>[1]Presupuesto!H65</f>
        <v>0</v>
      </c>
      <c r="AB75" s="166"/>
      <c r="AC75" s="167"/>
      <c r="AD75" s="184"/>
      <c r="AE75" s="184"/>
      <c r="AF75" s="184"/>
      <c r="AG75" s="60">
        <f>[1]Presupuesto!I65</f>
        <v>0</v>
      </c>
      <c r="AH75" s="60">
        <f>[1]Presupuesto!J65</f>
        <v>0</v>
      </c>
      <c r="AI75" s="166"/>
      <c r="AJ75" s="167"/>
      <c r="AK75" s="185"/>
      <c r="AL75" s="185"/>
      <c r="AM75" s="185"/>
    </row>
    <row r="76" spans="2:39" ht="16.5" customHeight="1" x14ac:dyDescent="0.25">
      <c r="B76" s="98"/>
      <c r="C76" s="54"/>
      <c r="D76" s="54"/>
      <c r="E76" s="54"/>
      <c r="F76" s="53"/>
      <c r="G76" s="54"/>
      <c r="H76" s="54"/>
      <c r="I76" s="119"/>
      <c r="J76" s="54"/>
      <c r="K76" s="54"/>
      <c r="L76" s="119"/>
      <c r="M76" s="56" t="str">
        <f>[1]Presupuesto!B83</f>
        <v>2.3.2.01.01.003.01.06.05</v>
      </c>
      <c r="N76" s="56" t="str">
        <f>[1]Presupuesto!C83</f>
        <v>propiedad planta y equipo</v>
      </c>
      <c r="O76" s="57">
        <f>[1]Presupuesto!D83</f>
        <v>90000000</v>
      </c>
      <c r="P76" s="113"/>
      <c r="Q76" s="54"/>
      <c r="R76" s="100"/>
      <c r="S76" s="60">
        <f>[1]Presupuesto!E83</f>
        <v>0</v>
      </c>
      <c r="T76" s="57">
        <f>[1]Presupuesto!F83</f>
        <v>0</v>
      </c>
      <c r="U76" s="166"/>
      <c r="V76" s="167"/>
      <c r="W76" s="167"/>
      <c r="X76" s="167"/>
      <c r="Y76" s="171"/>
      <c r="Z76" s="60">
        <f>[1]Presupuesto!G83</f>
        <v>0</v>
      </c>
      <c r="AA76" s="57">
        <f>[1]Presupuesto!H83</f>
        <v>0</v>
      </c>
      <c r="AB76" s="166"/>
      <c r="AC76" s="167"/>
      <c r="AD76" s="184"/>
      <c r="AE76" s="184"/>
      <c r="AF76" s="184"/>
      <c r="AG76" s="60">
        <f>[1]Presupuesto!I83</f>
        <v>0</v>
      </c>
      <c r="AH76" s="60">
        <f>[1]Presupuesto!J83</f>
        <v>0</v>
      </c>
      <c r="AI76" s="166"/>
      <c r="AJ76" s="167"/>
      <c r="AK76" s="185"/>
      <c r="AL76" s="185"/>
      <c r="AM76" s="185"/>
    </row>
    <row r="77" spans="2:39" ht="16.5" customHeight="1" x14ac:dyDescent="0.25">
      <c r="B77" s="98"/>
      <c r="C77" s="54"/>
      <c r="D77" s="54"/>
      <c r="E77" s="54"/>
      <c r="F77" s="53"/>
      <c r="G77" s="54"/>
      <c r="H77" s="54"/>
      <c r="I77" s="119"/>
      <c r="J77" s="54"/>
      <c r="K77" s="54"/>
      <c r="L77" s="119"/>
      <c r="M77" s="56" t="str">
        <f>[1]Presupuesto!B29</f>
        <v>2.1.2.02.01.002..01</v>
      </c>
      <c r="N77" s="56" t="str">
        <f>[1]Presupuesto!C29</f>
        <v>elementos de aseo y cafetería</v>
      </c>
      <c r="O77" s="57">
        <f>[1]Presupuesto!D29</f>
        <v>142200000</v>
      </c>
      <c r="P77" s="113"/>
      <c r="Q77" s="54"/>
      <c r="R77" s="100"/>
      <c r="S77" s="60">
        <f>[1]Presupuesto!E29</f>
        <v>0</v>
      </c>
      <c r="T77" s="57">
        <f>[1]Presupuesto!F29</f>
        <v>0</v>
      </c>
      <c r="U77" s="166"/>
      <c r="V77" s="167"/>
      <c r="W77" s="167"/>
      <c r="X77" s="167"/>
      <c r="Y77" s="171"/>
      <c r="Z77" s="60">
        <f>[1]Presupuesto!G29</f>
        <v>0</v>
      </c>
      <c r="AA77" s="57">
        <f>[1]Presupuesto!H29</f>
        <v>0</v>
      </c>
      <c r="AB77" s="166"/>
      <c r="AC77" s="167"/>
      <c r="AD77" s="184"/>
      <c r="AE77" s="184"/>
      <c r="AF77" s="184"/>
      <c r="AG77" s="60">
        <f>[1]Presupuesto!I29</f>
        <v>0</v>
      </c>
      <c r="AH77" s="60">
        <f>[1]Presupuesto!J29</f>
        <v>0</v>
      </c>
      <c r="AI77" s="166"/>
      <c r="AJ77" s="167"/>
      <c r="AK77" s="185"/>
      <c r="AL77" s="185"/>
      <c r="AM77" s="185"/>
    </row>
    <row r="78" spans="2:39" ht="16.5" customHeight="1" x14ac:dyDescent="0.25">
      <c r="B78" s="98"/>
      <c r="C78" s="54"/>
      <c r="D78" s="54"/>
      <c r="E78" s="54"/>
      <c r="F78" s="53"/>
      <c r="G78" s="54"/>
      <c r="H78" s="54"/>
      <c r="I78" s="119"/>
      <c r="J78" s="54"/>
      <c r="K78" s="54"/>
      <c r="L78" s="119"/>
      <c r="M78" s="56" t="str">
        <f>[1]Presupuesto!B40</f>
        <v>2.1.2.02.01.003.11</v>
      </c>
      <c r="N78" s="56" t="str">
        <f>[1]Presupuesto!C40</f>
        <v>otros materiales y suministros</v>
      </c>
      <c r="O78" s="57">
        <f>[1]Presupuesto!D40</f>
        <v>106000000</v>
      </c>
      <c r="P78" s="113"/>
      <c r="Q78" s="54"/>
      <c r="R78" s="100"/>
      <c r="S78" s="60">
        <f>[1]Presupuesto!E40</f>
        <v>0</v>
      </c>
      <c r="T78" s="57">
        <f>[1]Presupuesto!F40</f>
        <v>0</v>
      </c>
      <c r="U78" s="166"/>
      <c r="V78" s="167"/>
      <c r="W78" s="167"/>
      <c r="X78" s="167"/>
      <c r="Y78" s="171"/>
      <c r="Z78" s="60">
        <f>[1]Presupuesto!G40</f>
        <v>0</v>
      </c>
      <c r="AA78" s="57">
        <f>[1]Presupuesto!H40</f>
        <v>0</v>
      </c>
      <c r="AB78" s="166"/>
      <c r="AC78" s="167"/>
      <c r="AD78" s="184"/>
      <c r="AE78" s="184"/>
      <c r="AF78" s="184"/>
      <c r="AG78" s="60">
        <f>[1]Presupuesto!I40</f>
        <v>0</v>
      </c>
      <c r="AH78" s="60">
        <f>[1]Presupuesto!J40</f>
        <v>0</v>
      </c>
      <c r="AI78" s="166"/>
      <c r="AJ78" s="167"/>
      <c r="AK78" s="185"/>
      <c r="AL78" s="185"/>
      <c r="AM78" s="185"/>
    </row>
    <row r="79" spans="2:39" ht="16.5" customHeight="1" x14ac:dyDescent="0.25">
      <c r="B79" s="98"/>
      <c r="C79" s="54"/>
      <c r="D79" s="54"/>
      <c r="E79" s="54"/>
      <c r="F79" s="53"/>
      <c r="G79" s="54"/>
      <c r="H79" s="54"/>
      <c r="I79" s="119"/>
      <c r="J79" s="54"/>
      <c r="K79" s="54"/>
      <c r="L79" s="119"/>
      <c r="M79" s="56" t="str">
        <f>[1]Presupuesto!B45</f>
        <v>2.1.2.02.02.006.01</v>
      </c>
      <c r="N79" s="56" t="str">
        <f>[1]Presupuesto!C45</f>
        <v>servicios públicos</v>
      </c>
      <c r="O79" s="57">
        <f>[1]Presupuesto!D45</f>
        <v>660840000</v>
      </c>
      <c r="P79" s="113"/>
      <c r="Q79" s="54"/>
      <c r="R79" s="100"/>
      <c r="S79" s="60">
        <f>[1]Presupuesto!E45</f>
        <v>0</v>
      </c>
      <c r="T79" s="57">
        <f>[1]Presupuesto!F45</f>
        <v>0</v>
      </c>
      <c r="U79" s="166"/>
      <c r="V79" s="167"/>
      <c r="W79" s="167"/>
      <c r="X79" s="167"/>
      <c r="Y79" s="171"/>
      <c r="Z79" s="60">
        <f>[1]Presupuesto!G45</f>
        <v>0</v>
      </c>
      <c r="AA79" s="57">
        <f>[1]Presupuesto!H45</f>
        <v>0</v>
      </c>
      <c r="AB79" s="166"/>
      <c r="AC79" s="167"/>
      <c r="AD79" s="184"/>
      <c r="AE79" s="184"/>
      <c r="AF79" s="184"/>
      <c r="AG79" s="60">
        <f>[1]Presupuesto!I45</f>
        <v>0</v>
      </c>
      <c r="AH79" s="60">
        <f>[1]Presupuesto!J45</f>
        <v>0</v>
      </c>
      <c r="AI79" s="166"/>
      <c r="AJ79" s="167"/>
      <c r="AK79" s="185"/>
      <c r="AL79" s="185"/>
      <c r="AM79" s="185"/>
    </row>
    <row r="80" spans="2:39" ht="16.5" customHeight="1" x14ac:dyDescent="0.25">
      <c r="B80" s="98"/>
      <c r="C80" s="54"/>
      <c r="D80" s="54"/>
      <c r="E80" s="54"/>
      <c r="F80" s="53"/>
      <c r="G80" s="54"/>
      <c r="H80" s="54"/>
      <c r="I80" s="119"/>
      <c r="J80" s="54"/>
      <c r="K80" s="54"/>
      <c r="L80" s="119"/>
      <c r="M80" s="56" t="str">
        <f>[1]Presupuesto!B42</f>
        <v>2.1.2.02.01.003.13</v>
      </c>
      <c r="N80" s="56" t="str">
        <f>[1]Presupuesto!C42</f>
        <v>seguros</v>
      </c>
      <c r="O80" s="57">
        <f>[1]Presupuesto!D42</f>
        <v>1271000000</v>
      </c>
      <c r="P80" s="113"/>
      <c r="Q80" s="54"/>
      <c r="R80" s="100"/>
      <c r="S80" s="60">
        <f>[1]Presupuesto!E42</f>
        <v>0</v>
      </c>
      <c r="T80" s="57">
        <f>[1]Presupuesto!F42</f>
        <v>0</v>
      </c>
      <c r="U80" s="166"/>
      <c r="V80" s="167"/>
      <c r="W80" s="167"/>
      <c r="X80" s="167"/>
      <c r="Y80" s="171"/>
      <c r="Z80" s="60">
        <f>[1]Presupuesto!G42</f>
        <v>0</v>
      </c>
      <c r="AA80" s="57">
        <f>[1]Presupuesto!H42</f>
        <v>0</v>
      </c>
      <c r="AB80" s="166"/>
      <c r="AC80" s="167"/>
      <c r="AD80" s="184"/>
      <c r="AE80" s="184"/>
      <c r="AF80" s="184"/>
      <c r="AG80" s="60">
        <f>[1]Presupuesto!I42</f>
        <v>0</v>
      </c>
      <c r="AH80" s="60">
        <f>[1]Presupuesto!J42</f>
        <v>0</v>
      </c>
      <c r="AI80" s="166"/>
      <c r="AJ80" s="167"/>
      <c r="AK80" s="185"/>
      <c r="AL80" s="185"/>
      <c r="AM80" s="185"/>
    </row>
    <row r="81" spans="2:39" ht="16.5" customHeight="1" x14ac:dyDescent="0.25">
      <c r="B81" s="98"/>
      <c r="C81" s="54"/>
      <c r="D81" s="54"/>
      <c r="E81" s="54"/>
      <c r="F81" s="53"/>
      <c r="G81" s="54"/>
      <c r="H81" s="54"/>
      <c r="I81" s="119"/>
      <c r="J81" s="54"/>
      <c r="K81" s="54"/>
      <c r="L81" s="119"/>
      <c r="M81" s="56" t="str">
        <f>[1]Presupuesto!B43</f>
        <v>2.1.2.02.01.003.14</v>
      </c>
      <c r="N81" s="56" t="str">
        <f>[1]Presupuesto!C43</f>
        <v>comunicación y transporte</v>
      </c>
      <c r="O81" s="57">
        <f>[1]Presupuesto!D43</f>
        <v>5000000</v>
      </c>
      <c r="P81" s="113"/>
      <c r="Q81" s="54"/>
      <c r="R81" s="100"/>
      <c r="S81" s="60">
        <f>[1]Presupuesto!E43</f>
        <v>0</v>
      </c>
      <c r="T81" s="57">
        <f>[1]Presupuesto!F43</f>
        <v>0</v>
      </c>
      <c r="U81" s="166"/>
      <c r="V81" s="167"/>
      <c r="W81" s="167"/>
      <c r="X81" s="167"/>
      <c r="Y81" s="171"/>
      <c r="Z81" s="60">
        <f>[1]Presupuesto!G43</f>
        <v>0</v>
      </c>
      <c r="AA81" s="57">
        <f>[1]Presupuesto!H43</f>
        <v>0</v>
      </c>
      <c r="AB81" s="166"/>
      <c r="AC81" s="167"/>
      <c r="AD81" s="184"/>
      <c r="AE81" s="184"/>
      <c r="AF81" s="184"/>
      <c r="AG81" s="60">
        <f>[1]Presupuesto!I43</f>
        <v>0</v>
      </c>
      <c r="AH81" s="60">
        <f>[1]Presupuesto!J43</f>
        <v>0</v>
      </c>
      <c r="AI81" s="166"/>
      <c r="AJ81" s="167"/>
      <c r="AK81" s="185"/>
      <c r="AL81" s="185"/>
      <c r="AM81" s="185"/>
    </row>
    <row r="82" spans="2:39" ht="16.5" customHeight="1" x14ac:dyDescent="0.25">
      <c r="B82" s="98"/>
      <c r="C82" s="54"/>
      <c r="D82" s="54"/>
      <c r="E82" s="54"/>
      <c r="F82" s="53"/>
      <c r="G82" s="54"/>
      <c r="H82" s="54"/>
      <c r="I82" s="119"/>
      <c r="J82" s="54"/>
      <c r="K82" s="54"/>
      <c r="L82" s="119"/>
      <c r="M82" s="56" t="str">
        <f>[1]Presupuesto!B55</f>
        <v>2.1.2.02.02.009.02</v>
      </c>
      <c r="N82" s="56" t="str">
        <f>[1]Presupuesto!C55</f>
        <v>vigilancia</v>
      </c>
      <c r="O82" s="57">
        <f>[1]Presupuesto!D55</f>
        <v>840000000</v>
      </c>
      <c r="P82" s="113"/>
      <c r="Q82" s="54"/>
      <c r="R82" s="100"/>
      <c r="S82" s="60">
        <f>[1]Presupuesto!E55</f>
        <v>0</v>
      </c>
      <c r="T82" s="57">
        <f>[1]Presupuesto!F55</f>
        <v>0</v>
      </c>
      <c r="U82" s="166"/>
      <c r="V82" s="167"/>
      <c r="W82" s="167"/>
      <c r="X82" s="167"/>
      <c r="Y82" s="171"/>
      <c r="Z82" s="60">
        <f>[1]Presupuesto!G55</f>
        <v>0</v>
      </c>
      <c r="AA82" s="57">
        <f>[1]Presupuesto!H55</f>
        <v>0</v>
      </c>
      <c r="AB82" s="166"/>
      <c r="AC82" s="167"/>
      <c r="AD82" s="184"/>
      <c r="AE82" s="184"/>
      <c r="AF82" s="184"/>
      <c r="AG82" s="60">
        <f>[1]Presupuesto!I55</f>
        <v>0</v>
      </c>
      <c r="AH82" s="60">
        <f>[1]Presupuesto!J55</f>
        <v>0</v>
      </c>
      <c r="AI82" s="166"/>
      <c r="AJ82" s="167"/>
      <c r="AK82" s="185"/>
      <c r="AL82" s="185"/>
      <c r="AM82" s="185"/>
    </row>
    <row r="83" spans="2:39" ht="16.5" customHeight="1" x14ac:dyDescent="0.25">
      <c r="B83" s="98"/>
      <c r="C83" s="54"/>
      <c r="D83" s="54"/>
      <c r="E83" s="54"/>
      <c r="F83" s="53"/>
      <c r="G83" s="54"/>
      <c r="H83" s="54"/>
      <c r="I83" s="119"/>
      <c r="J83" s="54"/>
      <c r="K83" s="54"/>
      <c r="L83" s="119"/>
      <c r="M83" s="56" t="str">
        <f>[1]Presupuesto!B72</f>
        <v>2.1.8.04.05.002</v>
      </c>
      <c r="N83" s="56" t="str">
        <f>[1]Presupuesto!C72</f>
        <v>tasa retributiva ambiental</v>
      </c>
      <c r="O83" s="57">
        <f>[1]Presupuesto!D72</f>
        <v>1500000</v>
      </c>
      <c r="P83" s="113"/>
      <c r="Q83" s="54"/>
      <c r="R83" s="100"/>
      <c r="S83" s="60">
        <f>[1]Presupuesto!E72</f>
        <v>0</v>
      </c>
      <c r="T83" s="57">
        <f>[1]Presupuesto!F72</f>
        <v>0</v>
      </c>
      <c r="U83" s="166"/>
      <c r="V83" s="167"/>
      <c r="W83" s="167"/>
      <c r="X83" s="167"/>
      <c r="Y83" s="171"/>
      <c r="Z83" s="60">
        <f>[1]Presupuesto!G72</f>
        <v>0</v>
      </c>
      <c r="AA83" s="57">
        <f>[1]Presupuesto!H72</f>
        <v>0</v>
      </c>
      <c r="AB83" s="166"/>
      <c r="AC83" s="167"/>
      <c r="AD83" s="184"/>
      <c r="AE83" s="184"/>
      <c r="AF83" s="184"/>
      <c r="AG83" s="60">
        <f>[1]Presupuesto!I72</f>
        <v>0</v>
      </c>
      <c r="AH83" s="60">
        <f>[1]Presupuesto!J72</f>
        <v>0</v>
      </c>
      <c r="AI83" s="166"/>
      <c r="AJ83" s="167"/>
      <c r="AK83" s="185"/>
      <c r="AL83" s="185"/>
      <c r="AM83" s="185"/>
    </row>
    <row r="84" spans="2:39" ht="16.5" customHeight="1" x14ac:dyDescent="0.25">
      <c r="B84" s="98"/>
      <c r="C84" s="54"/>
      <c r="D84" s="54"/>
      <c r="E84" s="54"/>
      <c r="F84" s="53"/>
      <c r="G84" s="54"/>
      <c r="H84" s="54"/>
      <c r="I84" s="119"/>
      <c r="J84" s="54"/>
      <c r="K84" s="54"/>
      <c r="L84" s="119"/>
      <c r="M84" s="56" t="str">
        <f>[1]Presupuesto!B70</f>
        <v>2.1.8.01.01.01</v>
      </c>
      <c r="N84" s="56" t="str">
        <f>[1]Presupuesto!C70</f>
        <v>impuestos varios</v>
      </c>
      <c r="O84" s="57">
        <f>[1]Presupuesto!D70</f>
        <v>7913807752.1598272</v>
      </c>
      <c r="P84" s="113"/>
      <c r="Q84" s="54"/>
      <c r="R84" s="100"/>
      <c r="S84" s="60">
        <f>[1]Presupuesto!E70</f>
        <v>0</v>
      </c>
      <c r="T84" s="57">
        <f>[1]Presupuesto!F70</f>
        <v>0</v>
      </c>
      <c r="U84" s="166"/>
      <c r="V84" s="167"/>
      <c r="W84" s="167"/>
      <c r="X84" s="167"/>
      <c r="Y84" s="171"/>
      <c r="Z84" s="60">
        <f>[1]Presupuesto!G70</f>
        <v>0</v>
      </c>
      <c r="AA84" s="57">
        <f>[1]Presupuesto!H70</f>
        <v>0</v>
      </c>
      <c r="AB84" s="166"/>
      <c r="AC84" s="167"/>
      <c r="AD84" s="186"/>
      <c r="AE84" s="186"/>
      <c r="AF84" s="186"/>
      <c r="AG84" s="60">
        <f>[1]Presupuesto!I70</f>
        <v>0</v>
      </c>
      <c r="AH84" s="60">
        <f>[1]Presupuesto!J70</f>
        <v>0</v>
      </c>
      <c r="AI84" s="166"/>
      <c r="AJ84" s="167"/>
      <c r="AK84" s="187"/>
      <c r="AL84" s="187"/>
      <c r="AM84" s="187"/>
    </row>
    <row r="85" spans="2:39" ht="16.5" customHeight="1" x14ac:dyDescent="0.25">
      <c r="B85" s="98"/>
      <c r="C85" s="54"/>
      <c r="D85" s="54"/>
      <c r="E85" s="54"/>
      <c r="F85" s="53"/>
      <c r="G85" s="54"/>
      <c r="H85" s="54"/>
      <c r="I85" s="119"/>
      <c r="J85" s="54"/>
      <c r="K85" s="54"/>
      <c r="L85" s="119"/>
      <c r="M85" s="56" t="str">
        <f>[1]Presupuesto!B59</f>
        <v>2.1.2.02.02.009.06</v>
      </c>
      <c r="N85" s="56" t="str">
        <f>[1]Presupuesto!C59</f>
        <v>otros convenios y contratos interadministrativos</v>
      </c>
      <c r="O85" s="57">
        <f>[1]Presupuesto!D59</f>
        <v>139800000</v>
      </c>
      <c r="P85" s="113"/>
      <c r="Q85" s="54"/>
      <c r="R85" s="100"/>
      <c r="S85" s="60"/>
      <c r="T85" s="57"/>
      <c r="U85" s="166"/>
      <c r="V85" s="167"/>
      <c r="W85" s="136"/>
      <c r="X85" s="136"/>
      <c r="Y85" s="137"/>
      <c r="Z85" s="60"/>
      <c r="AA85" s="57"/>
      <c r="AB85" s="166"/>
      <c r="AC85" s="167"/>
      <c r="AD85" s="188"/>
      <c r="AE85" s="189"/>
      <c r="AF85" s="190"/>
      <c r="AG85" s="60"/>
      <c r="AH85" s="60"/>
      <c r="AI85" s="166"/>
      <c r="AJ85" s="167"/>
      <c r="AK85" s="191"/>
      <c r="AL85" s="192"/>
      <c r="AM85" s="193"/>
    </row>
    <row r="86" spans="2:39" ht="16.5" customHeight="1" x14ac:dyDescent="0.25">
      <c r="B86" s="98"/>
      <c r="C86" s="54"/>
      <c r="D86" s="54"/>
      <c r="E86" s="54"/>
      <c r="F86" s="53"/>
      <c r="G86" s="54"/>
      <c r="H86" s="54"/>
      <c r="I86" s="119"/>
      <c r="J86" s="54"/>
      <c r="K86" s="55" t="s">
        <v>102</v>
      </c>
      <c r="L86" s="119"/>
      <c r="M86" s="56" t="str">
        <f>[1]Presupuesto!B71</f>
        <v>2.1.8.04.05.001</v>
      </c>
      <c r="N86" s="56" t="str">
        <f>[1]Presupuesto!C71</f>
        <v>superintendencia de servicios públicos domiciliarios</v>
      </c>
      <c r="O86" s="57">
        <f>[1]Presupuesto!D71</f>
        <v>600000000</v>
      </c>
      <c r="P86" s="113"/>
      <c r="Q86" s="54" t="str">
        <f>'[1]Indicadores y metas'!C41</f>
        <v>Implementación de evaluación desempeño por metas y objetivos</v>
      </c>
      <c r="R86" s="100">
        <f>'[1]Indicadores y metas'!E41</f>
        <v>1</v>
      </c>
      <c r="S86" s="60">
        <f>[1]Presupuesto!E71</f>
        <v>0</v>
      </c>
      <c r="T86" s="57">
        <f>[1]Presupuesto!F71</f>
        <v>0</v>
      </c>
      <c r="U86" s="166"/>
      <c r="V86" s="167"/>
      <c r="W86" s="167" t="str">
        <f>'[1]Indicadores y metas'!F41</f>
        <v xml:space="preserve">No se planifico ejecución primer trimestre </v>
      </c>
      <c r="X86" s="167"/>
      <c r="Y86" s="171"/>
      <c r="Z86" s="60">
        <f>[1]Presupuesto!G71</f>
        <v>0</v>
      </c>
      <c r="AA86" s="57">
        <f>[1]Presupuesto!H71</f>
        <v>0</v>
      </c>
      <c r="AB86" s="166"/>
      <c r="AC86" s="167"/>
      <c r="AD86" s="172" t="str">
        <f>'[1]Indicadores y metas'!I41</f>
        <v xml:space="preserve">No se planifico ejecución segundo trimestre </v>
      </c>
      <c r="AE86" s="173"/>
      <c r="AF86" s="194"/>
      <c r="AG86" s="60">
        <f>[1]Presupuesto!I71</f>
        <v>0</v>
      </c>
      <c r="AH86" s="60">
        <f>[1]Presupuesto!J71</f>
        <v>0</v>
      </c>
      <c r="AI86" s="166"/>
      <c r="AJ86" s="167"/>
      <c r="AK86" s="172" t="str">
        <f>'[1]Indicadores y metas'!L41</f>
        <v xml:space="preserve">No se planifico ejecución tercer trimestre </v>
      </c>
      <c r="AL86" s="173"/>
      <c r="AM86" s="194"/>
    </row>
    <row r="87" spans="2:39" ht="16.5" customHeight="1" x14ac:dyDescent="0.25">
      <c r="B87" s="98"/>
      <c r="C87" s="54"/>
      <c r="D87" s="54"/>
      <c r="E87" s="54"/>
      <c r="F87" s="53"/>
      <c r="G87" s="54"/>
      <c r="H87" s="54"/>
      <c r="I87" s="119"/>
      <c r="J87" s="54"/>
      <c r="K87" s="55"/>
      <c r="L87" s="119"/>
      <c r="M87" s="56" t="str">
        <f>[1]Presupuesto!B73</f>
        <v>2.1.8.04.05.003</v>
      </c>
      <c r="N87" s="56" t="str">
        <f>[1]Presupuesto!C73</f>
        <v>comisión reguladora CRA</v>
      </c>
      <c r="O87" s="57">
        <f>[1]Presupuesto!D73</f>
        <v>360000000</v>
      </c>
      <c r="P87" s="113"/>
      <c r="Q87" s="54"/>
      <c r="R87" s="100"/>
      <c r="S87" s="60">
        <f>[1]Presupuesto!E73</f>
        <v>0</v>
      </c>
      <c r="T87" s="57">
        <f>[1]Presupuesto!F73</f>
        <v>0</v>
      </c>
      <c r="U87" s="166"/>
      <c r="V87" s="167"/>
      <c r="W87" s="167"/>
      <c r="X87" s="167"/>
      <c r="Y87" s="171"/>
      <c r="Z87" s="60">
        <f>[1]Presupuesto!G73</f>
        <v>0</v>
      </c>
      <c r="AA87" s="57">
        <f>[1]Presupuesto!H73</f>
        <v>0</v>
      </c>
      <c r="AB87" s="166"/>
      <c r="AC87" s="167"/>
      <c r="AD87" s="175"/>
      <c r="AE87" s="176"/>
      <c r="AF87" s="195"/>
      <c r="AG87" s="60">
        <f>[1]Presupuesto!I73</f>
        <v>0</v>
      </c>
      <c r="AH87" s="60">
        <f>[1]Presupuesto!J73</f>
        <v>0</v>
      </c>
      <c r="AI87" s="166"/>
      <c r="AJ87" s="167"/>
      <c r="AK87" s="175"/>
      <c r="AL87" s="176"/>
      <c r="AM87" s="195"/>
    </row>
    <row r="88" spans="2:39" ht="16.5" customHeight="1" x14ac:dyDescent="0.25">
      <c r="B88" s="98"/>
      <c r="C88" s="54"/>
      <c r="D88" s="54"/>
      <c r="E88" s="54"/>
      <c r="F88" s="53"/>
      <c r="G88" s="54"/>
      <c r="H88" s="54"/>
      <c r="I88" s="119"/>
      <c r="J88" s="54"/>
      <c r="K88" s="55"/>
      <c r="L88" s="119"/>
      <c r="M88" s="56" t="str">
        <f>[1]Presupuesto!B74</f>
        <v>2.1.8.04.05.004</v>
      </c>
      <c r="N88" s="56" t="str">
        <f>[1]Presupuesto!C74</f>
        <v>cuota auditaje Contraloría</v>
      </c>
      <c r="O88" s="57">
        <f>[1]Presupuesto!D74</f>
        <v>350000000</v>
      </c>
      <c r="P88" s="113"/>
      <c r="Q88" s="54"/>
      <c r="R88" s="100"/>
      <c r="S88" s="60">
        <f>[1]Presupuesto!E74</f>
        <v>0</v>
      </c>
      <c r="T88" s="57">
        <f>[1]Presupuesto!F74</f>
        <v>0</v>
      </c>
      <c r="U88" s="166"/>
      <c r="V88" s="167"/>
      <c r="W88" s="167"/>
      <c r="X88" s="167"/>
      <c r="Y88" s="171"/>
      <c r="Z88" s="60">
        <f>[1]Presupuesto!G74</f>
        <v>0</v>
      </c>
      <c r="AA88" s="57">
        <f>[1]Presupuesto!H74</f>
        <v>0</v>
      </c>
      <c r="AB88" s="166"/>
      <c r="AC88" s="167"/>
      <c r="AD88" s="175"/>
      <c r="AE88" s="176"/>
      <c r="AF88" s="195"/>
      <c r="AG88" s="60">
        <f>[1]Presupuesto!I74</f>
        <v>0</v>
      </c>
      <c r="AH88" s="60">
        <f>[1]Presupuesto!J74</f>
        <v>0</v>
      </c>
      <c r="AI88" s="166"/>
      <c r="AJ88" s="167"/>
      <c r="AK88" s="175"/>
      <c r="AL88" s="176"/>
      <c r="AM88" s="195"/>
    </row>
    <row r="89" spans="2:39" ht="16.5" customHeight="1" x14ac:dyDescent="0.25">
      <c r="B89" s="98"/>
      <c r="C89" s="54"/>
      <c r="D89" s="54"/>
      <c r="E89" s="54"/>
      <c r="F89" s="53"/>
      <c r="G89" s="54"/>
      <c r="H89" s="54"/>
      <c r="I89" s="119"/>
      <c r="J89" s="54"/>
      <c r="K89" s="55"/>
      <c r="L89" s="119"/>
      <c r="M89" s="56" t="str">
        <f>[1]Presupuesto!B56</f>
        <v>2.1.2.02.02.009.03</v>
      </c>
      <c r="N89" s="56" t="str">
        <f>[1]Presupuesto!C56</f>
        <v>mantenimiento de instalaciones y equipos de oficina</v>
      </c>
      <c r="O89" s="57">
        <f>[1]Presupuesto!D56</f>
        <v>348763136</v>
      </c>
      <c r="P89" s="113"/>
      <c r="Q89" s="54"/>
      <c r="R89" s="100"/>
      <c r="S89" s="60">
        <f>[1]Presupuesto!E56</f>
        <v>0</v>
      </c>
      <c r="T89" s="57">
        <f>[1]Presupuesto!F56</f>
        <v>0</v>
      </c>
      <c r="U89" s="166"/>
      <c r="V89" s="167"/>
      <c r="W89" s="167"/>
      <c r="X89" s="167"/>
      <c r="Y89" s="171"/>
      <c r="Z89" s="60">
        <f>[1]Presupuesto!G56</f>
        <v>0</v>
      </c>
      <c r="AA89" s="57">
        <f>[1]Presupuesto!H56</f>
        <v>0</v>
      </c>
      <c r="AB89" s="166"/>
      <c r="AC89" s="167"/>
      <c r="AD89" s="175"/>
      <c r="AE89" s="176"/>
      <c r="AF89" s="195"/>
      <c r="AG89" s="60">
        <f>[1]Presupuesto!I56</f>
        <v>0</v>
      </c>
      <c r="AH89" s="60">
        <f>[1]Presupuesto!J56</f>
        <v>0</v>
      </c>
      <c r="AI89" s="166"/>
      <c r="AJ89" s="167"/>
      <c r="AK89" s="175"/>
      <c r="AL89" s="176"/>
      <c r="AM89" s="195"/>
    </row>
    <row r="90" spans="2:39" ht="16.5" customHeight="1" x14ac:dyDescent="0.25">
      <c r="B90" s="98"/>
      <c r="C90" s="54"/>
      <c r="D90" s="54"/>
      <c r="E90" s="54"/>
      <c r="F90" s="53"/>
      <c r="G90" s="54"/>
      <c r="H90" s="54"/>
      <c r="I90" s="119"/>
      <c r="J90" s="54"/>
      <c r="K90" s="55"/>
      <c r="L90" s="119"/>
      <c r="M90" s="56" t="str">
        <f>[1]Presupuesto!B75</f>
        <v>2.1.8.05.01.001</v>
      </c>
      <c r="N90" s="56" t="str">
        <f>[1]Presupuesto!C75</f>
        <v>Multas y sanciones</v>
      </c>
      <c r="O90" s="57">
        <f>[1]Presupuesto!D75</f>
        <v>215800000</v>
      </c>
      <c r="P90" s="113"/>
      <c r="Q90" s="54"/>
      <c r="R90" s="100"/>
      <c r="S90" s="60">
        <f>[1]Presupuesto!E75</f>
        <v>0</v>
      </c>
      <c r="T90" s="57">
        <f>[1]Presupuesto!F75</f>
        <v>0</v>
      </c>
      <c r="U90" s="166"/>
      <c r="V90" s="167"/>
      <c r="W90" s="167"/>
      <c r="X90" s="167"/>
      <c r="Y90" s="171"/>
      <c r="Z90" s="60">
        <f>[1]Presupuesto!G75</f>
        <v>0</v>
      </c>
      <c r="AA90" s="57">
        <f>[1]Presupuesto!H75</f>
        <v>0</v>
      </c>
      <c r="AB90" s="166"/>
      <c r="AC90" s="167"/>
      <c r="AD90" s="175"/>
      <c r="AE90" s="176"/>
      <c r="AF90" s="195"/>
      <c r="AG90" s="60">
        <f>[1]Presupuesto!I75</f>
        <v>0</v>
      </c>
      <c r="AH90" s="60">
        <f>[1]Presupuesto!J75</f>
        <v>0</v>
      </c>
      <c r="AI90" s="166"/>
      <c r="AJ90" s="167"/>
      <c r="AK90" s="175"/>
      <c r="AL90" s="176"/>
      <c r="AM90" s="195"/>
    </row>
    <row r="91" spans="2:39" ht="16.5" customHeight="1" x14ac:dyDescent="0.25">
      <c r="B91" s="98"/>
      <c r="C91" s="54"/>
      <c r="D91" s="54"/>
      <c r="E91" s="54"/>
      <c r="F91" s="53"/>
      <c r="G91" s="54"/>
      <c r="H91" s="54"/>
      <c r="I91" s="119"/>
      <c r="J91" s="54"/>
      <c r="K91" s="55"/>
      <c r="L91" s="119"/>
      <c r="M91" s="56" t="str">
        <f>[1]Presupuesto!B47</f>
        <v>2.1.2.02.02.007.05</v>
      </c>
      <c r="N91" s="56" t="str">
        <f>[1]Presupuesto!C47</f>
        <v>arrendamientos</v>
      </c>
      <c r="O91" s="57">
        <f>[1]Presupuesto!D47</f>
        <v>54000000</v>
      </c>
      <c r="P91" s="113"/>
      <c r="Q91" s="54"/>
      <c r="R91" s="100"/>
      <c r="S91" s="60">
        <f>[1]Presupuesto!E47</f>
        <v>0</v>
      </c>
      <c r="T91" s="57">
        <f>[1]Presupuesto!F47</f>
        <v>0</v>
      </c>
      <c r="U91" s="166"/>
      <c r="V91" s="167"/>
      <c r="W91" s="167"/>
      <c r="X91" s="167"/>
      <c r="Y91" s="171"/>
      <c r="Z91" s="60">
        <f>[1]Presupuesto!G47</f>
        <v>0</v>
      </c>
      <c r="AA91" s="57">
        <f>[1]Presupuesto!H47</f>
        <v>0</v>
      </c>
      <c r="AB91" s="166"/>
      <c r="AC91" s="167"/>
      <c r="AD91" s="175"/>
      <c r="AE91" s="176"/>
      <c r="AF91" s="195"/>
      <c r="AG91" s="60">
        <f>[1]Presupuesto!I47</f>
        <v>0</v>
      </c>
      <c r="AH91" s="60">
        <f>[1]Presupuesto!J47</f>
        <v>0</v>
      </c>
      <c r="AI91" s="166"/>
      <c r="AJ91" s="167"/>
      <c r="AK91" s="175"/>
      <c r="AL91" s="176"/>
      <c r="AM91" s="195"/>
    </row>
    <row r="92" spans="2:39" x14ac:dyDescent="0.25">
      <c r="B92" s="98"/>
      <c r="C92" s="54"/>
      <c r="D92" s="54"/>
      <c r="E92" s="54"/>
      <c r="F92" s="53"/>
      <c r="G92" s="54"/>
      <c r="H92" s="54"/>
      <c r="I92" s="119"/>
      <c r="J92" s="54"/>
      <c r="K92" s="55"/>
      <c r="L92" s="119"/>
      <c r="M92" s="56" t="str">
        <f>[1]Presupuesto!B61</f>
        <v>2.1.2.02.02.010.10</v>
      </c>
      <c r="N92" s="56" t="str">
        <f>[1]Presupuesto!C61</f>
        <v>viáticos y gastos de viaje</v>
      </c>
      <c r="O92" s="57">
        <f>[1]Presupuesto!D61</f>
        <v>186000000</v>
      </c>
      <c r="P92" s="113"/>
      <c r="Q92" s="54"/>
      <c r="R92" s="100"/>
      <c r="S92" s="60">
        <f>[1]Presupuesto!E61</f>
        <v>0</v>
      </c>
      <c r="T92" s="57">
        <f>[1]Presupuesto!F61</f>
        <v>0</v>
      </c>
      <c r="U92" s="166"/>
      <c r="V92" s="167"/>
      <c r="W92" s="167"/>
      <c r="X92" s="167"/>
      <c r="Y92" s="171"/>
      <c r="Z92" s="60">
        <f>[1]Presupuesto!G61</f>
        <v>0</v>
      </c>
      <c r="AA92" s="57">
        <f>[1]Presupuesto!H61</f>
        <v>0</v>
      </c>
      <c r="AB92" s="166"/>
      <c r="AC92" s="167"/>
      <c r="AD92" s="175"/>
      <c r="AE92" s="176"/>
      <c r="AF92" s="195"/>
      <c r="AG92" s="60">
        <f>[1]Presupuesto!I61</f>
        <v>0</v>
      </c>
      <c r="AH92" s="60">
        <f>[1]Presupuesto!J61</f>
        <v>0</v>
      </c>
      <c r="AI92" s="166"/>
      <c r="AJ92" s="167"/>
      <c r="AK92" s="175"/>
      <c r="AL92" s="176"/>
      <c r="AM92" s="195"/>
    </row>
    <row r="93" spans="2:39" x14ac:dyDescent="0.25">
      <c r="B93" s="98"/>
      <c r="C93" s="54"/>
      <c r="D93" s="54"/>
      <c r="E93" s="54"/>
      <c r="F93" s="53"/>
      <c r="G93" s="54"/>
      <c r="H93" s="54"/>
      <c r="I93" s="119"/>
      <c r="J93" s="54"/>
      <c r="K93" s="55"/>
      <c r="L93" s="119"/>
      <c r="M93" s="56" t="str">
        <f>[1]Presupuesto!B46</f>
        <v>2.1.2.02.02.007.01.01</v>
      </c>
      <c r="N93" s="56" t="str">
        <f>[1]Presupuesto!C46</f>
        <v>gastos financieros</v>
      </c>
      <c r="O93" s="57">
        <f>[1]Presupuesto!D46</f>
        <v>576000000</v>
      </c>
      <c r="P93" s="113"/>
      <c r="Q93" s="54"/>
      <c r="R93" s="100"/>
      <c r="S93" s="60">
        <f>[1]Presupuesto!E46</f>
        <v>0</v>
      </c>
      <c r="T93" s="57">
        <f>[1]Presupuesto!F46</f>
        <v>0</v>
      </c>
      <c r="U93" s="166"/>
      <c r="V93" s="167"/>
      <c r="W93" s="167"/>
      <c r="X93" s="167"/>
      <c r="Y93" s="171"/>
      <c r="Z93" s="60">
        <f>[1]Presupuesto!G46</f>
        <v>0</v>
      </c>
      <c r="AA93" s="57">
        <f>[1]Presupuesto!H46</f>
        <v>0</v>
      </c>
      <c r="AB93" s="166"/>
      <c r="AC93" s="167"/>
      <c r="AD93" s="175"/>
      <c r="AE93" s="176"/>
      <c r="AF93" s="195"/>
      <c r="AG93" s="60">
        <f>[1]Presupuesto!I46</f>
        <v>0</v>
      </c>
      <c r="AH93" s="60">
        <f>[1]Presupuesto!J46</f>
        <v>0</v>
      </c>
      <c r="AI93" s="166"/>
      <c r="AJ93" s="167"/>
      <c r="AK93" s="175"/>
      <c r="AL93" s="176"/>
      <c r="AM93" s="195"/>
    </row>
    <row r="94" spans="2:39" x14ac:dyDescent="0.25">
      <c r="B94" s="98"/>
      <c r="C94" s="54"/>
      <c r="D94" s="54"/>
      <c r="E94" s="54"/>
      <c r="F94" s="53"/>
      <c r="G94" s="54"/>
      <c r="H94" s="54"/>
      <c r="I94" s="119"/>
      <c r="J94" s="54"/>
      <c r="K94" s="55"/>
      <c r="L94" s="119"/>
      <c r="M94" s="56" t="str">
        <f>[1]Presupuesto!B66</f>
        <v>2.2.2.01.03.001.01</v>
      </c>
      <c r="N94" s="56" t="str">
        <f>[1]Presupuesto!C66</f>
        <v>cuentas por pagar y reservas</v>
      </c>
      <c r="O94" s="57">
        <f>[1]Presupuesto!D66</f>
        <v>0</v>
      </c>
      <c r="P94" s="113"/>
      <c r="Q94" s="54"/>
      <c r="R94" s="100"/>
      <c r="S94" s="60">
        <f>[1]Presupuesto!E66</f>
        <v>0</v>
      </c>
      <c r="T94" s="57">
        <f>[1]Presupuesto!F66</f>
        <v>0</v>
      </c>
      <c r="U94" s="166"/>
      <c r="V94" s="167"/>
      <c r="W94" s="167"/>
      <c r="X94" s="167"/>
      <c r="Y94" s="171"/>
      <c r="Z94" s="60">
        <f>[1]Presupuesto!G66</f>
        <v>0</v>
      </c>
      <c r="AA94" s="57">
        <f>[1]Presupuesto!H66</f>
        <v>0</v>
      </c>
      <c r="AB94" s="166"/>
      <c r="AC94" s="167"/>
      <c r="AD94" s="175"/>
      <c r="AE94" s="176"/>
      <c r="AF94" s="195"/>
      <c r="AG94" s="60">
        <f>[1]Presupuesto!I66</f>
        <v>0</v>
      </c>
      <c r="AH94" s="60">
        <f>[1]Presupuesto!J66</f>
        <v>0</v>
      </c>
      <c r="AI94" s="166"/>
      <c r="AJ94" s="167"/>
      <c r="AK94" s="175"/>
      <c r="AL94" s="176"/>
      <c r="AM94" s="195"/>
    </row>
    <row r="95" spans="2:39" x14ac:dyDescent="0.25">
      <c r="B95" s="98"/>
      <c r="C95" s="54"/>
      <c r="D95" s="54"/>
      <c r="E95" s="54"/>
      <c r="F95" s="53"/>
      <c r="G95" s="54"/>
      <c r="H95" s="54"/>
      <c r="I95" s="119"/>
      <c r="J95" s="54"/>
      <c r="K95" s="55"/>
      <c r="L95" s="119"/>
      <c r="M95" s="56" t="str">
        <f>[1]Presupuesto!B77</f>
        <v>2.2.2.01.02.002.02.03</v>
      </c>
      <c r="N95" s="56" t="str">
        <f>[1]Presupuesto!C77</f>
        <v>Banca comercial (prestamos)</v>
      </c>
      <c r="O95" s="57">
        <f>[1]Presupuesto!D77</f>
        <v>0</v>
      </c>
      <c r="P95" s="113"/>
      <c r="Q95" s="54"/>
      <c r="R95" s="100"/>
      <c r="S95" s="60">
        <f>[1]Presupuesto!E77</f>
        <v>0</v>
      </c>
      <c r="T95" s="57">
        <f>[1]Presupuesto!F77</f>
        <v>0</v>
      </c>
      <c r="U95" s="166"/>
      <c r="V95" s="167"/>
      <c r="W95" s="167"/>
      <c r="X95" s="167"/>
      <c r="Y95" s="171"/>
      <c r="Z95" s="60">
        <f>[1]Presupuesto!G77</f>
        <v>0</v>
      </c>
      <c r="AA95" s="57">
        <f>[1]Presupuesto!H77</f>
        <v>0</v>
      </c>
      <c r="AB95" s="166"/>
      <c r="AC95" s="167"/>
      <c r="AD95" s="175"/>
      <c r="AE95" s="176"/>
      <c r="AF95" s="195"/>
      <c r="AG95" s="60">
        <f>[1]Presupuesto!I77</f>
        <v>0</v>
      </c>
      <c r="AH95" s="60">
        <f>[1]Presupuesto!J77</f>
        <v>0</v>
      </c>
      <c r="AI95" s="166"/>
      <c r="AJ95" s="167"/>
      <c r="AK95" s="175"/>
      <c r="AL95" s="176"/>
      <c r="AM95" s="195"/>
    </row>
    <row r="96" spans="2:39" x14ac:dyDescent="0.25">
      <c r="B96" s="98"/>
      <c r="C96" s="54"/>
      <c r="D96" s="54"/>
      <c r="E96" s="54"/>
      <c r="F96" s="53"/>
      <c r="G96" s="54"/>
      <c r="H96" s="54"/>
      <c r="I96" s="119"/>
      <c r="J96" s="54"/>
      <c r="K96" s="55"/>
      <c r="L96" s="119"/>
      <c r="M96" s="56" t="str">
        <f>[1]Presupuesto!B78</f>
        <v>2.2.2.02.02.002.02.03</v>
      </c>
      <c r="N96" s="56" t="str">
        <f>[1]Presupuesto!C78</f>
        <v>Banca comercial (intereses)</v>
      </c>
      <c r="O96" s="57">
        <f>[1]Presupuesto!D78</f>
        <v>0</v>
      </c>
      <c r="P96" s="113"/>
      <c r="Q96" s="54"/>
      <c r="R96" s="100"/>
      <c r="S96" s="60">
        <f>[1]Presupuesto!E78</f>
        <v>0</v>
      </c>
      <c r="T96" s="57">
        <f>[1]Presupuesto!F78</f>
        <v>0</v>
      </c>
      <c r="U96" s="166"/>
      <c r="V96" s="167"/>
      <c r="W96" s="167"/>
      <c r="X96" s="167"/>
      <c r="Y96" s="171"/>
      <c r="Z96" s="60">
        <f>[1]Presupuesto!G78</f>
        <v>0</v>
      </c>
      <c r="AA96" s="57">
        <f>[1]Presupuesto!H78</f>
        <v>0</v>
      </c>
      <c r="AB96" s="166"/>
      <c r="AC96" s="167"/>
      <c r="AD96" s="175"/>
      <c r="AE96" s="176"/>
      <c r="AF96" s="195"/>
      <c r="AG96" s="60">
        <f>[1]Presupuesto!I78</f>
        <v>0</v>
      </c>
      <c r="AH96" s="60">
        <f>[1]Presupuesto!J78</f>
        <v>0</v>
      </c>
      <c r="AI96" s="166"/>
      <c r="AJ96" s="167"/>
      <c r="AK96" s="175"/>
      <c r="AL96" s="176"/>
      <c r="AM96" s="195"/>
    </row>
    <row r="97" spans="2:39" x14ac:dyDescent="0.25">
      <c r="B97" s="98"/>
      <c r="C97" s="54"/>
      <c r="D97" s="54"/>
      <c r="E97" s="54"/>
      <c r="F97" s="53"/>
      <c r="G97" s="54"/>
      <c r="H97" s="54"/>
      <c r="I97" s="119"/>
      <c r="J97" s="54"/>
      <c r="K97" s="55"/>
      <c r="L97" s="119"/>
      <c r="M97" s="56" t="str">
        <f>[1]Presupuesto!B69</f>
        <v>2.2.2.01.03.001.04</v>
      </c>
      <c r="N97" s="56" t="str">
        <f>[1]Presupuesto!C69</f>
        <v>Pasivos exigibles y/o vigencia</v>
      </c>
      <c r="O97" s="57">
        <f>[1]Presupuesto!D69</f>
        <v>0</v>
      </c>
      <c r="P97" s="113"/>
      <c r="Q97" s="54"/>
      <c r="R97" s="100"/>
      <c r="S97" s="60">
        <f>[1]Presupuesto!E69</f>
        <v>0</v>
      </c>
      <c r="T97" s="57">
        <f>[1]Presupuesto!F69</f>
        <v>0</v>
      </c>
      <c r="U97" s="166"/>
      <c r="V97" s="167"/>
      <c r="W97" s="167"/>
      <c r="X97" s="167"/>
      <c r="Y97" s="171"/>
      <c r="Z97" s="60">
        <f>[1]Presupuesto!G69</f>
        <v>0</v>
      </c>
      <c r="AA97" s="57">
        <f>[1]Presupuesto!H69</f>
        <v>0</v>
      </c>
      <c r="AB97" s="166"/>
      <c r="AC97" s="167"/>
      <c r="AD97" s="175"/>
      <c r="AE97" s="176"/>
      <c r="AF97" s="195"/>
      <c r="AG97" s="60">
        <f>[1]Presupuesto!I69</f>
        <v>0</v>
      </c>
      <c r="AH97" s="60">
        <f>[1]Presupuesto!J69</f>
        <v>0</v>
      </c>
      <c r="AI97" s="166"/>
      <c r="AJ97" s="167"/>
      <c r="AK97" s="175"/>
      <c r="AL97" s="176"/>
      <c r="AM97" s="195"/>
    </row>
    <row r="98" spans="2:39" x14ac:dyDescent="0.25">
      <c r="B98" s="98"/>
      <c r="C98" s="54"/>
      <c r="D98" s="54"/>
      <c r="E98" s="54"/>
      <c r="F98" s="53"/>
      <c r="G98" s="54"/>
      <c r="H98" s="54"/>
      <c r="I98" s="119"/>
      <c r="J98" s="54"/>
      <c r="K98" s="55"/>
      <c r="L98" s="119"/>
      <c r="M98" s="56" t="str">
        <f>[1]Presupuesto!B68</f>
        <v>2.2.2.01.03.001.03</v>
      </c>
      <c r="N98" s="56" t="str">
        <f>[1]Presupuesto!C68</f>
        <v>déficit fiscal</v>
      </c>
      <c r="O98" s="57">
        <f>[1]Presupuesto!D68</f>
        <v>0</v>
      </c>
      <c r="P98" s="113"/>
      <c r="Q98" s="54"/>
      <c r="R98" s="100"/>
      <c r="S98" s="60">
        <f>[1]Presupuesto!E68</f>
        <v>0</v>
      </c>
      <c r="T98" s="57">
        <f>[1]Presupuesto!F68</f>
        <v>0</v>
      </c>
      <c r="U98" s="166"/>
      <c r="V98" s="167"/>
      <c r="W98" s="167"/>
      <c r="X98" s="167"/>
      <c r="Y98" s="171"/>
      <c r="Z98" s="60">
        <f>[1]Presupuesto!G68</f>
        <v>0</v>
      </c>
      <c r="AA98" s="57">
        <f>[1]Presupuesto!H68</f>
        <v>0</v>
      </c>
      <c r="AB98" s="166"/>
      <c r="AC98" s="167"/>
      <c r="AD98" s="175"/>
      <c r="AE98" s="176"/>
      <c r="AF98" s="195"/>
      <c r="AG98" s="60">
        <f>[1]Presupuesto!I68</f>
        <v>0</v>
      </c>
      <c r="AH98" s="60">
        <f>[1]Presupuesto!J68</f>
        <v>0</v>
      </c>
      <c r="AI98" s="166"/>
      <c r="AJ98" s="167"/>
      <c r="AK98" s="175"/>
      <c r="AL98" s="176"/>
      <c r="AM98" s="195"/>
    </row>
    <row r="99" spans="2:39" x14ac:dyDescent="0.25">
      <c r="B99" s="98"/>
      <c r="C99" s="54"/>
      <c r="D99" s="54"/>
      <c r="E99" s="54"/>
      <c r="F99" s="53"/>
      <c r="G99" s="54"/>
      <c r="H99" s="54"/>
      <c r="I99" s="119"/>
      <c r="J99" s="54"/>
      <c r="K99" s="55"/>
      <c r="L99" s="119"/>
      <c r="M99" s="56" t="str">
        <f>[1]Presupuesto!B63</f>
        <v>2.1.3.07.02.031.01</v>
      </c>
      <c r="N99" s="56" t="str">
        <f>[1]Presupuesto!C63</f>
        <v>Seguridad y salud en el trabajo</v>
      </c>
      <c r="O99" s="57">
        <f>[1]Presupuesto!D63</f>
        <v>405500000</v>
      </c>
      <c r="P99" s="113"/>
      <c r="Q99" s="54"/>
      <c r="R99" s="100"/>
      <c r="S99" s="60">
        <f>[1]Presupuesto!E63</f>
        <v>0</v>
      </c>
      <c r="T99" s="57">
        <f>[1]Presupuesto!F63</f>
        <v>0</v>
      </c>
      <c r="U99" s="166"/>
      <c r="V99" s="167"/>
      <c r="W99" s="167"/>
      <c r="X99" s="167"/>
      <c r="Y99" s="171"/>
      <c r="Z99" s="60">
        <f>[1]Presupuesto!G63</f>
        <v>0</v>
      </c>
      <c r="AA99" s="57">
        <f>[1]Presupuesto!H63</f>
        <v>0</v>
      </c>
      <c r="AB99" s="166"/>
      <c r="AC99" s="167"/>
      <c r="AD99" s="175"/>
      <c r="AE99" s="176"/>
      <c r="AF99" s="195"/>
      <c r="AG99" s="60">
        <f>[1]Presupuesto!I63</f>
        <v>0</v>
      </c>
      <c r="AH99" s="60">
        <f>[1]Presupuesto!J63</f>
        <v>0</v>
      </c>
      <c r="AI99" s="166"/>
      <c r="AJ99" s="167"/>
      <c r="AK99" s="175"/>
      <c r="AL99" s="176"/>
      <c r="AM99" s="195"/>
    </row>
    <row r="100" spans="2:39" x14ac:dyDescent="0.25">
      <c r="B100" s="98"/>
      <c r="C100" s="54"/>
      <c r="D100" s="54"/>
      <c r="E100" s="54"/>
      <c r="F100" s="53"/>
      <c r="G100" s="54"/>
      <c r="H100" s="54"/>
      <c r="I100" s="119"/>
      <c r="J100" s="54"/>
      <c r="K100" s="55"/>
      <c r="L100" s="119"/>
      <c r="M100" s="56" t="str">
        <f>[1]Presupuesto!B67</f>
        <v>2.2.2.01.03.001.02</v>
      </c>
      <c r="N100" s="56" t="str">
        <f>[1]Presupuesto!C67</f>
        <v>deuda vigencias anteriores</v>
      </c>
      <c r="O100" s="57">
        <f>[1]Presupuesto!D67</f>
        <v>75000000</v>
      </c>
      <c r="P100" s="113"/>
      <c r="Q100" s="54"/>
      <c r="R100" s="100"/>
      <c r="S100" s="60">
        <f>[1]Presupuesto!E67</f>
        <v>0</v>
      </c>
      <c r="T100" s="57">
        <f>[1]Presupuesto!F67</f>
        <v>0</v>
      </c>
      <c r="U100" s="166"/>
      <c r="V100" s="167"/>
      <c r="W100" s="167"/>
      <c r="X100" s="167"/>
      <c r="Y100" s="171"/>
      <c r="Z100" s="60">
        <f>[1]Presupuesto!G67</f>
        <v>0</v>
      </c>
      <c r="AA100" s="57">
        <f>[1]Presupuesto!H67</f>
        <v>0</v>
      </c>
      <c r="AB100" s="166"/>
      <c r="AC100" s="167"/>
      <c r="AD100" s="178"/>
      <c r="AE100" s="179"/>
      <c r="AF100" s="196"/>
      <c r="AG100" s="60">
        <f>[1]Presupuesto!I67</f>
        <v>0</v>
      </c>
      <c r="AH100" s="60">
        <f>[1]Presupuesto!J67</f>
        <v>0</v>
      </c>
      <c r="AI100" s="166"/>
      <c r="AJ100" s="167"/>
      <c r="AK100" s="178"/>
      <c r="AL100" s="179"/>
      <c r="AM100" s="196"/>
    </row>
    <row r="101" spans="2:39" ht="56.25" customHeight="1" x14ac:dyDescent="0.25">
      <c r="B101" s="98"/>
      <c r="C101" s="54"/>
      <c r="D101" s="54"/>
      <c r="E101" s="54"/>
      <c r="F101" s="53"/>
      <c r="G101" s="54"/>
      <c r="H101" s="54"/>
      <c r="I101" s="119" t="s">
        <v>103</v>
      </c>
      <c r="J101" s="54" t="s">
        <v>104</v>
      </c>
      <c r="K101" s="66" t="s">
        <v>105</v>
      </c>
      <c r="L101" s="197" t="s">
        <v>94</v>
      </c>
      <c r="M101" s="120" t="str">
        <f>[1]Presupuesto!B50</f>
        <v>2.1.2.02.02.008.01</v>
      </c>
      <c r="N101" s="120" t="str">
        <f>[1]Presupuesto!C50</f>
        <v>servicios personal indirecto-honorarios</v>
      </c>
      <c r="O101" s="121">
        <f>[1]Presupuesto!D50</f>
        <v>32000000</v>
      </c>
      <c r="P101" s="113">
        <f>SUM(O101)</f>
        <v>32000000</v>
      </c>
      <c r="Q101" s="56" t="str">
        <f>'[1]Indicadores y metas'!C29</f>
        <v>Porcentaje de avance en la actualización del sistema de gestión de calidad</v>
      </c>
      <c r="R101" s="75">
        <f>'[1]Indicadores y metas'!E29</f>
        <v>1</v>
      </c>
      <c r="S101" s="198">
        <f>[1]Presupuesto!E50</f>
        <v>0</v>
      </c>
      <c r="T101" s="121">
        <f>[1]Presupuesto!F50</f>
        <v>0</v>
      </c>
      <c r="U101" s="113"/>
      <c r="V101" s="114" t="e">
        <f>U101/S101</f>
        <v>#DIV/0!</v>
      </c>
      <c r="W101" s="56">
        <f>'[1]Indicadores y metas'!F29</f>
        <v>0</v>
      </c>
      <c r="X101" s="72">
        <f>'[1]Indicadores y metas'!G29</f>
        <v>0</v>
      </c>
      <c r="Y101" s="73">
        <f>'[1]Indicadores y metas'!H29</f>
        <v>0.15</v>
      </c>
      <c r="Z101" s="198">
        <f>[1]Presupuesto!G50</f>
        <v>0</v>
      </c>
      <c r="AA101" s="121">
        <f>[1]Presupuesto!H50</f>
        <v>0</v>
      </c>
      <c r="AB101" s="113"/>
      <c r="AC101" s="114" t="e">
        <f>AB101/Z101</f>
        <v>#DIV/0!</v>
      </c>
      <c r="AD101" s="117">
        <f>'[1]Indicadores y metas'!I29</f>
        <v>0.2</v>
      </c>
      <c r="AE101" s="159">
        <f>'[1]Indicadores y metas'!J29</f>
        <v>0.2</v>
      </c>
      <c r="AF101" s="73">
        <f>'[1]Indicadores y metas'!K29</f>
        <v>0.4</v>
      </c>
      <c r="AG101" s="198">
        <f>[1]Presupuesto!I50</f>
        <v>0</v>
      </c>
      <c r="AH101" s="198">
        <f>[1]Presupuesto!J50</f>
        <v>0</v>
      </c>
      <c r="AI101" s="113">
        <f>AH101</f>
        <v>0</v>
      </c>
      <c r="AJ101" s="114">
        <v>0</v>
      </c>
      <c r="AK101" s="117">
        <f>'[1]Indicadores y metas'!L29</f>
        <v>0.42222222222222228</v>
      </c>
      <c r="AL101" s="117">
        <f>'[1]Indicadores y metas'!M29</f>
        <v>0.42222222222222228</v>
      </c>
      <c r="AM101" s="117">
        <f>'[1]Indicadores y metas'!N29</f>
        <v>0.82222222222222219</v>
      </c>
    </row>
    <row r="102" spans="2:39" ht="60.75" customHeight="1" x14ac:dyDescent="0.25">
      <c r="B102" s="98"/>
      <c r="C102" s="54"/>
      <c r="D102" s="54"/>
      <c r="E102" s="54"/>
      <c r="F102" s="53"/>
      <c r="G102" s="54"/>
      <c r="H102" s="54"/>
      <c r="I102" s="119"/>
      <c r="J102" s="54"/>
      <c r="K102" s="66" t="s">
        <v>106</v>
      </c>
      <c r="L102" s="197" t="s">
        <v>63</v>
      </c>
      <c r="M102" s="120"/>
      <c r="N102" s="120"/>
      <c r="O102" s="121"/>
      <c r="P102" s="113"/>
      <c r="Q102" s="56" t="str">
        <f>'[1]Indicadores y metas'!C25</f>
        <v xml:space="preserve">Porcentaje de avance en la construcción del sistema de gestión ambiental </v>
      </c>
      <c r="R102" s="124">
        <f>'[1]Indicadores y metas'!E25</f>
        <v>1</v>
      </c>
      <c r="S102" s="198"/>
      <c r="T102" s="121"/>
      <c r="U102" s="113"/>
      <c r="V102" s="114"/>
      <c r="W102" s="56" t="e">
        <f>'[1]Indicadores y metas'!#REF!</f>
        <v>#REF!</v>
      </c>
      <c r="X102" s="72" t="e">
        <f>'[1]Indicadores y metas'!#REF!</f>
        <v>#REF!</v>
      </c>
      <c r="Y102" s="73" t="e">
        <f>'[1]Indicadores y metas'!#REF!</f>
        <v>#REF!</v>
      </c>
      <c r="Z102" s="198"/>
      <c r="AA102" s="121"/>
      <c r="AB102" s="113"/>
      <c r="AC102" s="114"/>
      <c r="AD102" s="117" t="e">
        <f>'[1]Indicadores y metas'!#REF!</f>
        <v>#REF!</v>
      </c>
      <c r="AE102" s="159" t="e">
        <f>'[1]Indicadores y metas'!#REF!</f>
        <v>#REF!</v>
      </c>
      <c r="AF102" s="73" t="e">
        <f>'[1]Indicadores y metas'!#REF!</f>
        <v>#REF!</v>
      </c>
      <c r="AG102" s="198"/>
      <c r="AH102" s="198"/>
      <c r="AI102" s="113"/>
      <c r="AJ102" s="114"/>
      <c r="AK102" s="117" t="e">
        <f>'[1]Indicadores y metas'!#REF!</f>
        <v>#REF!</v>
      </c>
      <c r="AL102" s="117" t="e">
        <f>'[1]Indicadores y metas'!#REF!</f>
        <v>#REF!</v>
      </c>
      <c r="AM102" s="117" t="e">
        <f>'[1]Indicadores y metas'!#REF!</f>
        <v>#REF!</v>
      </c>
    </row>
    <row r="103" spans="2:39" ht="45.75" customHeight="1" x14ac:dyDescent="0.25">
      <c r="B103" s="98"/>
      <c r="C103" s="54"/>
      <c r="D103" s="54"/>
      <c r="E103" s="54"/>
      <c r="F103" s="53"/>
      <c r="G103" s="54"/>
      <c r="H103" s="54"/>
      <c r="I103" s="119" t="s">
        <v>107</v>
      </c>
      <c r="J103" s="120" t="s">
        <v>108</v>
      </c>
      <c r="K103" s="66" t="s">
        <v>109</v>
      </c>
      <c r="L103" s="119" t="s">
        <v>98</v>
      </c>
      <c r="M103" s="54" t="str">
        <f>[1]Presupuesto!B86</f>
        <v>2.3.2.02.02.009.01</v>
      </c>
      <c r="N103" s="54" t="str">
        <f>[1]Presupuesto!C86</f>
        <v>proyecto de fortalecimiento institucional</v>
      </c>
      <c r="O103" s="67">
        <f>[1]Presupuesto!D87</f>
        <v>72000000</v>
      </c>
      <c r="P103" s="67">
        <f>SUM(O103)</f>
        <v>72000000</v>
      </c>
      <c r="Q103" s="122" t="str">
        <f>'[1]Indicadores y metas'!C42</f>
        <v>Numero de autoevaluaciones realizadas por área</v>
      </c>
      <c r="R103" s="123">
        <f>'[1]Indicadores y metas'!E42</f>
        <v>8</v>
      </c>
      <c r="S103" s="199">
        <f>[1]Presupuesto!E86</f>
        <v>0</v>
      </c>
      <c r="T103" s="200">
        <f>[1]Presupuesto!F86</f>
        <v>0</v>
      </c>
      <c r="U103" s="200"/>
      <c r="V103" s="167" t="e">
        <f>U103/S103</f>
        <v>#DIV/0!</v>
      </c>
      <c r="W103" s="61" t="str">
        <f>'[1]Indicadores y metas'!F42</f>
        <v xml:space="preserve">No se planifico ejecución primer trimestre </v>
      </c>
      <c r="X103" s="61"/>
      <c r="Y103" s="65"/>
      <c r="Z103" s="199">
        <f>[1]Presupuesto!G86</f>
        <v>0</v>
      </c>
      <c r="AA103" s="200">
        <f>[1]Presupuesto!H86</f>
        <v>0</v>
      </c>
      <c r="AB103" s="200"/>
      <c r="AC103" s="167" t="e">
        <f>AB103/Z103</f>
        <v>#DIV/0!</v>
      </c>
      <c r="AD103" s="201" t="str">
        <f>'[1]Indicadores y metas'!I42</f>
        <v xml:space="preserve">No se planifico ejecución segundo trimestre </v>
      </c>
      <c r="AE103" s="202"/>
      <c r="AF103" s="203"/>
      <c r="AG103" s="199">
        <f>[1]Presupuesto!I86</f>
        <v>0</v>
      </c>
      <c r="AH103" s="199">
        <f>[1]Presupuesto!J86</f>
        <v>0</v>
      </c>
      <c r="AI103" s="200">
        <f>AH103</f>
        <v>0</v>
      </c>
      <c r="AJ103" s="167" t="e">
        <f>AI103/AG103</f>
        <v>#DIV/0!</v>
      </c>
      <c r="AK103" s="159">
        <f>+'[1]Indicadores y metas'!L42</f>
        <v>0.2</v>
      </c>
      <c r="AL103" s="159">
        <f>+'[1]Indicadores y metas'!M42</f>
        <v>0.2</v>
      </c>
      <c r="AM103" s="159">
        <f>+'[1]Indicadores y metas'!N42</f>
        <v>0.5</v>
      </c>
    </row>
    <row r="104" spans="2:39" ht="54" customHeight="1" x14ac:dyDescent="0.25">
      <c r="B104" s="98"/>
      <c r="C104" s="54"/>
      <c r="D104" s="54"/>
      <c r="E104" s="54"/>
      <c r="F104" s="53"/>
      <c r="G104" s="54"/>
      <c r="H104" s="54"/>
      <c r="I104" s="119"/>
      <c r="J104" s="120"/>
      <c r="K104" s="66" t="s">
        <v>110</v>
      </c>
      <c r="L104" s="119"/>
      <c r="M104" s="54"/>
      <c r="N104" s="54"/>
      <c r="O104" s="67"/>
      <c r="P104" s="67"/>
      <c r="Q104" s="122" t="str">
        <f>'[1]Indicadores y metas'!C43</f>
        <v xml:space="preserve">Numero de capacitaciones realizadas a toda la organización </v>
      </c>
      <c r="R104" s="123">
        <f>'[1]Indicadores y metas'!E43</f>
        <v>1</v>
      </c>
      <c r="S104" s="199"/>
      <c r="T104" s="200"/>
      <c r="U104" s="200"/>
      <c r="V104" s="167"/>
      <c r="W104" s="61" t="str">
        <f>'[1]Indicadores y metas'!F43</f>
        <v xml:space="preserve">No se planifico ejecución primer trimestre </v>
      </c>
      <c r="X104" s="61"/>
      <c r="Y104" s="65"/>
      <c r="Z104" s="199"/>
      <c r="AA104" s="200"/>
      <c r="AB104" s="200"/>
      <c r="AC104" s="167"/>
      <c r="AD104" s="201" t="str">
        <f>'[1]Indicadores y metas'!I43</f>
        <v xml:space="preserve">No se planifico ejecución segundo trimestre </v>
      </c>
      <c r="AE104" s="202"/>
      <c r="AF104" s="203"/>
      <c r="AG104" s="199"/>
      <c r="AH104" s="199"/>
      <c r="AI104" s="200"/>
      <c r="AJ104" s="167"/>
      <c r="AK104" s="201" t="str">
        <f>'[1]Indicadores y metas'!L43</f>
        <v xml:space="preserve">No se planifico ejecución tercer trimestre </v>
      </c>
      <c r="AL104" s="202"/>
      <c r="AM104" s="203"/>
    </row>
    <row r="105" spans="2:39" ht="49.5" x14ac:dyDescent="0.25">
      <c r="B105" s="98"/>
      <c r="C105" s="54"/>
      <c r="D105" s="54"/>
      <c r="E105" s="54"/>
      <c r="F105" s="53"/>
      <c r="G105" s="54"/>
      <c r="H105" s="54"/>
      <c r="I105" s="119"/>
      <c r="J105" s="120"/>
      <c r="K105" s="66" t="s">
        <v>111</v>
      </c>
      <c r="L105" s="119"/>
      <c r="M105" s="54"/>
      <c r="N105" s="54"/>
      <c r="O105" s="67"/>
      <c r="P105" s="67"/>
      <c r="Q105" s="122" t="str">
        <f>'[1]Indicadores y metas'!C44</f>
        <v>Documentación e implementación de guía de buenas practicas de GD de historia laboral</v>
      </c>
      <c r="R105" s="123">
        <f>'[1]Indicadores y metas'!E44</f>
        <v>1</v>
      </c>
      <c r="S105" s="199"/>
      <c r="T105" s="200"/>
      <c r="U105" s="200"/>
      <c r="V105" s="167"/>
      <c r="W105" s="61" t="str">
        <f>'[1]Indicadores y metas'!F44</f>
        <v xml:space="preserve">No se planifico ejecución primer trimestre </v>
      </c>
      <c r="X105" s="61"/>
      <c r="Y105" s="65"/>
      <c r="Z105" s="199"/>
      <c r="AA105" s="200"/>
      <c r="AB105" s="200"/>
      <c r="AC105" s="167"/>
      <c r="AD105" s="201" t="str">
        <f>'[1]Indicadores y metas'!I44</f>
        <v xml:space="preserve">No se planifico ejecución segundo trimestre </v>
      </c>
      <c r="AE105" s="202"/>
      <c r="AF105" s="203"/>
      <c r="AG105" s="199"/>
      <c r="AH105" s="199"/>
      <c r="AI105" s="200"/>
      <c r="AJ105" s="167"/>
      <c r="AK105" s="201" t="str">
        <f>'[1]Indicadores y metas'!L44</f>
        <v xml:space="preserve">No se planifico ejecución tercer trimestre </v>
      </c>
      <c r="AL105" s="202"/>
      <c r="AM105" s="203"/>
    </row>
    <row r="106" spans="2:39" ht="33" x14ac:dyDescent="0.25">
      <c r="B106" s="98"/>
      <c r="C106" s="54"/>
      <c r="D106" s="54"/>
      <c r="E106" s="54"/>
      <c r="F106" s="53"/>
      <c r="G106" s="54"/>
      <c r="H106" s="54"/>
      <c r="I106" s="119"/>
      <c r="J106" s="120"/>
      <c r="K106" s="66" t="s">
        <v>112</v>
      </c>
      <c r="L106" s="119"/>
      <c r="M106" s="54"/>
      <c r="N106" s="54"/>
      <c r="O106" s="67"/>
      <c r="P106" s="67"/>
      <c r="Q106" s="122" t="str">
        <f>'[1]Indicadores y metas'!C45</f>
        <v>Implementación del software para función archivística</v>
      </c>
      <c r="R106" s="204">
        <f>'[1]Indicadores y metas'!E45</f>
        <v>1</v>
      </c>
      <c r="S106" s="199"/>
      <c r="T106" s="200"/>
      <c r="U106" s="200"/>
      <c r="V106" s="167"/>
      <c r="W106" s="205" t="str">
        <f>'[1]Indicadores y metas'!F45</f>
        <v xml:space="preserve">No se planifico ejecución primer trimestre </v>
      </c>
      <c r="X106" s="205"/>
      <c r="Y106" s="206"/>
      <c r="Z106" s="199"/>
      <c r="AA106" s="200"/>
      <c r="AB106" s="200"/>
      <c r="AC106" s="167"/>
      <c r="AD106" s="207" t="str">
        <f>'[1]Indicadores y metas'!I45</f>
        <v xml:space="preserve">No se planifico ejecución segundo trimestre </v>
      </c>
      <c r="AE106" s="208"/>
      <c r="AF106" s="209"/>
      <c r="AG106" s="199"/>
      <c r="AH106" s="199"/>
      <c r="AI106" s="200"/>
      <c r="AJ106" s="167"/>
      <c r="AK106" s="159">
        <f>+'[1]Indicadores y metas'!L45</f>
        <v>0.5</v>
      </c>
      <c r="AL106" s="159">
        <f>+'[1]Indicadores y metas'!M45</f>
        <v>0.5</v>
      </c>
      <c r="AM106" s="159">
        <f>+'[1]Indicadores y metas'!N45</f>
        <v>0.5</v>
      </c>
    </row>
    <row r="107" spans="2:39" ht="33" x14ac:dyDescent="0.25">
      <c r="B107" s="98"/>
      <c r="C107" s="54"/>
      <c r="D107" s="54"/>
      <c r="E107" s="54"/>
      <c r="F107" s="53"/>
      <c r="G107" s="54"/>
      <c r="H107" s="54"/>
      <c r="I107" s="119"/>
      <c r="J107" s="120"/>
      <c r="K107" s="66" t="s">
        <v>113</v>
      </c>
      <c r="L107" s="139" t="s">
        <v>94</v>
      </c>
      <c r="M107" s="54"/>
      <c r="N107" s="54"/>
      <c r="O107" s="67"/>
      <c r="P107" s="67"/>
      <c r="Q107" s="122" t="str">
        <f>+'[1]Indicadores y metas'!C30</f>
        <v>Socialización e implementación del programa de cero papel</v>
      </c>
      <c r="R107" s="204">
        <f>'[1]Indicadores y metas'!E30</f>
        <v>1</v>
      </c>
      <c r="S107" s="199"/>
      <c r="T107" s="200"/>
      <c r="U107" s="200"/>
      <c r="V107" s="167"/>
      <c r="W107" s="210">
        <f>'[1]Indicadores y metas'!F30</f>
        <v>0</v>
      </c>
      <c r="X107" s="211">
        <f>'[1]Indicadores y metas'!G30</f>
        <v>0</v>
      </c>
      <c r="Y107" s="212">
        <f>'[1]Indicadores y metas'!H30</f>
        <v>0.25</v>
      </c>
      <c r="Z107" s="199"/>
      <c r="AA107" s="200"/>
      <c r="AB107" s="200"/>
      <c r="AC107" s="167"/>
      <c r="AD107" s="213">
        <f>'[1]Indicadores y metas'!I30</f>
        <v>0.25</v>
      </c>
      <c r="AE107" s="213">
        <f>'[1]Indicadores y metas'!J30</f>
        <v>0.25</v>
      </c>
      <c r="AF107" s="212">
        <f>'[1]Indicadores y metas'!K30</f>
        <v>0.5</v>
      </c>
      <c r="AG107" s="199"/>
      <c r="AH107" s="199"/>
      <c r="AI107" s="200"/>
      <c r="AJ107" s="167"/>
      <c r="AK107" s="213">
        <f>'[1]Indicadores y metas'!L30</f>
        <v>0.25</v>
      </c>
      <c r="AL107" s="213">
        <f>'[1]Indicadores y metas'!M30</f>
        <v>0.25</v>
      </c>
      <c r="AM107" s="213">
        <f>'[1]Indicadores y metas'!N30</f>
        <v>0.75</v>
      </c>
    </row>
    <row r="108" spans="2:39" ht="65.25" customHeight="1" x14ac:dyDescent="0.25">
      <c r="B108" s="98"/>
      <c r="C108" s="54"/>
      <c r="D108" s="54"/>
      <c r="E108" s="54"/>
      <c r="F108" s="53"/>
      <c r="G108" s="54"/>
      <c r="H108" s="54"/>
      <c r="I108" s="119" t="s">
        <v>114</v>
      </c>
      <c r="J108" s="54" t="s">
        <v>115</v>
      </c>
      <c r="K108" s="66" t="s">
        <v>116</v>
      </c>
      <c r="L108" s="119" t="s">
        <v>117</v>
      </c>
      <c r="M108" s="54" t="str">
        <f>[1]Presupuesto!B82</f>
        <v>2.3.2.01.01.003.01.06.04</v>
      </c>
      <c r="N108" s="54" t="str">
        <f>[1]Presupuesto!C82</f>
        <v>tecnología licencias e informática</v>
      </c>
      <c r="O108" s="67">
        <f>[1]Presupuesto!D82</f>
        <v>257400000</v>
      </c>
      <c r="P108" s="214">
        <f>O108</f>
        <v>257400000</v>
      </c>
      <c r="Q108" s="122" t="str">
        <f>'[1]Indicadores y metas'!C33</f>
        <v>Porcentaje de avance en la formulación del manual de gestión del conocimiento EMAB</v>
      </c>
      <c r="R108" s="204">
        <f>'[1]Indicadores y metas'!E33</f>
        <v>1</v>
      </c>
      <c r="S108" s="69"/>
      <c r="T108" s="67"/>
      <c r="U108" s="215"/>
      <c r="V108" s="167"/>
      <c r="W108" s="216" t="str">
        <f>'[1]Indicadores y metas'!F33</f>
        <v xml:space="preserve">No se planifico ejecución primer trimestre </v>
      </c>
      <c r="X108" s="216"/>
      <c r="Y108" s="217"/>
      <c r="Z108" s="69"/>
      <c r="AA108" s="67"/>
      <c r="AB108" s="215"/>
      <c r="AC108" s="167"/>
      <c r="AD108" s="213">
        <f>'[1]Indicadores y metas'!I33</f>
        <v>0</v>
      </c>
      <c r="AE108" s="213">
        <f>'[1]Indicadores y metas'!J33</f>
        <v>0</v>
      </c>
      <c r="AF108" s="213">
        <f>'[1]Indicadores y metas'!K33</f>
        <v>0.25</v>
      </c>
      <c r="AG108" s="69"/>
      <c r="AH108" s="69"/>
      <c r="AI108" s="215"/>
      <c r="AJ108" s="167"/>
      <c r="AK108" s="213">
        <f>'[1]Indicadores y metas'!L33</f>
        <v>0</v>
      </c>
      <c r="AL108" s="213">
        <f>'[1]Indicadores y metas'!M33</f>
        <v>0</v>
      </c>
      <c r="AM108" s="213">
        <f>'[1]Indicadores y metas'!N33</f>
        <v>0.75</v>
      </c>
    </row>
    <row r="109" spans="2:39" ht="65.25" customHeight="1" x14ac:dyDescent="0.25">
      <c r="B109" s="98"/>
      <c r="C109" s="54"/>
      <c r="D109" s="54"/>
      <c r="E109" s="54"/>
      <c r="F109" s="53"/>
      <c r="G109" s="54"/>
      <c r="H109" s="54"/>
      <c r="I109" s="119"/>
      <c r="J109" s="54"/>
      <c r="K109" s="66" t="s">
        <v>118</v>
      </c>
      <c r="L109" s="119"/>
      <c r="M109" s="54"/>
      <c r="N109" s="54"/>
      <c r="O109" s="67"/>
      <c r="P109" s="214"/>
      <c r="Q109" s="122" t="str">
        <f>'[1]Indicadores y metas'!C34</f>
        <v>Cronograma de implementación de gestión del conocimiento</v>
      </c>
      <c r="R109" s="218">
        <f>'[1]Indicadores y metas'!E34</f>
        <v>1</v>
      </c>
      <c r="S109" s="69"/>
      <c r="T109" s="67"/>
      <c r="U109" s="215"/>
      <c r="V109" s="167"/>
      <c r="W109" s="219" t="e">
        <f>'[1]Indicadores y metas'!#REF!</f>
        <v>#REF!</v>
      </c>
      <c r="X109" s="211" t="e">
        <f>'[1]Indicadores y metas'!#REF!</f>
        <v>#REF!</v>
      </c>
      <c r="Y109" s="212" t="e">
        <f>'[1]Indicadores y metas'!#REF!</f>
        <v>#REF!</v>
      </c>
      <c r="Z109" s="69"/>
      <c r="AA109" s="67"/>
      <c r="AB109" s="215"/>
      <c r="AC109" s="167"/>
      <c r="AD109" s="213" t="e">
        <f>'[1]Indicadores y metas'!#REF!</f>
        <v>#REF!</v>
      </c>
      <c r="AE109" s="213" t="e">
        <f>'[1]Indicadores y metas'!#REF!</f>
        <v>#REF!</v>
      </c>
      <c r="AF109" s="212" t="e">
        <f>'[1]Indicadores y metas'!#REF!</f>
        <v>#REF!</v>
      </c>
      <c r="AG109" s="69"/>
      <c r="AH109" s="69"/>
      <c r="AI109" s="215"/>
      <c r="AJ109" s="167"/>
      <c r="AK109" s="213" t="e">
        <f>'[1]Indicadores y metas'!#REF!</f>
        <v>#REF!</v>
      </c>
      <c r="AL109" s="213" t="e">
        <f>'[1]Indicadores y metas'!#REF!</f>
        <v>#REF!</v>
      </c>
      <c r="AM109" s="213" t="e">
        <f>'[1]Indicadores y metas'!#REF!</f>
        <v>#REF!</v>
      </c>
    </row>
    <row r="110" spans="2:39" ht="61.5" customHeight="1" thickBot="1" x14ac:dyDescent="0.3">
      <c r="B110" s="220"/>
      <c r="C110" s="221"/>
      <c r="D110" s="221"/>
      <c r="E110" s="221"/>
      <c r="F110" s="222"/>
      <c r="G110" s="221"/>
      <c r="H110" s="221"/>
      <c r="I110" s="223" t="s">
        <v>119</v>
      </c>
      <c r="J110" s="224" t="s">
        <v>120</v>
      </c>
      <c r="K110" s="225" t="s">
        <v>121</v>
      </c>
      <c r="L110" s="223" t="s">
        <v>94</v>
      </c>
      <c r="M110" s="224" t="s">
        <v>122</v>
      </c>
      <c r="N110" s="224" t="s">
        <v>122</v>
      </c>
      <c r="O110" s="226" t="s">
        <v>122</v>
      </c>
      <c r="P110" s="226" t="s">
        <v>122</v>
      </c>
      <c r="Q110" s="224" t="str">
        <f>'[1]Indicadores y metas'!C32</f>
        <v>Porcentaje de cumplimiento del plan de acción institucional PAI 2024</v>
      </c>
      <c r="R110" s="227">
        <f>'[1]Indicadores y metas'!E32</f>
        <v>0.9</v>
      </c>
      <c r="S110" s="228" t="s">
        <v>122</v>
      </c>
      <c r="T110" s="229" t="s">
        <v>122</v>
      </c>
      <c r="U110" s="229" t="s">
        <v>122</v>
      </c>
      <c r="V110" s="230" t="s">
        <v>122</v>
      </c>
      <c r="W110" s="231">
        <f>'[1]Indicadores y metas'!F32</f>
        <v>0.36380000000000001</v>
      </c>
      <c r="X110" s="232">
        <f>'[1]Indicadores y metas'!G32</f>
        <v>0.36380000000000001</v>
      </c>
      <c r="Y110" s="233">
        <f>'[1]Indicadores y metas'!H32</f>
        <v>0.44159999999999999</v>
      </c>
      <c r="Z110" s="228" t="s">
        <v>122</v>
      </c>
      <c r="AA110" s="229" t="s">
        <v>122</v>
      </c>
      <c r="AB110" s="229" t="s">
        <v>122</v>
      </c>
      <c r="AC110" s="230" t="s">
        <v>122</v>
      </c>
      <c r="AD110" s="234">
        <f>'[1]Indicadores y metas'!I32</f>
        <v>0.43196016743812132</v>
      </c>
      <c r="AE110" s="234">
        <f>'[1]Indicadores y metas'!J32</f>
        <v>0.44589436638773816</v>
      </c>
      <c r="AF110" s="233">
        <f>'[1]Indicadores y metas'!K32</f>
        <v>0.58402171621336696</v>
      </c>
      <c r="AG110" s="228" t="s">
        <v>122</v>
      </c>
      <c r="AH110" s="228" t="s">
        <v>122</v>
      </c>
      <c r="AI110" s="229" t="s">
        <v>122</v>
      </c>
      <c r="AJ110" s="230" t="s">
        <v>122</v>
      </c>
      <c r="AK110" s="234">
        <f>'[1]Indicadores y metas'!L32</f>
        <v>0.60057167567939596</v>
      </c>
      <c r="AL110" s="234">
        <f>'[1]Indicadores y metas'!M32</f>
        <v>0.60057167567939596</v>
      </c>
      <c r="AM110" s="234">
        <f>'[1]Indicadores y metas'!N32</f>
        <v>0.78194539994539991</v>
      </c>
    </row>
    <row r="111" spans="2:39" x14ac:dyDescent="0.25">
      <c r="J111" s="15"/>
      <c r="K111" s="235"/>
      <c r="L111" s="16"/>
      <c r="M111" s="236"/>
    </row>
    <row r="112" spans="2:39" x14ac:dyDescent="0.25">
      <c r="J112" s="15"/>
      <c r="K112" s="235"/>
      <c r="L112" s="16"/>
      <c r="M112" s="236"/>
    </row>
    <row r="113" spans="26:28" x14ac:dyDescent="0.25">
      <c r="Z113" s="237"/>
      <c r="AA113" s="237"/>
      <c r="AB113" s="237"/>
    </row>
    <row r="115" spans="26:28" x14ac:dyDescent="0.25">
      <c r="Z115" s="237"/>
      <c r="AA115" s="237"/>
    </row>
  </sheetData>
  <sheetProtection selectLockedCells="1" selectUnlockedCells="1"/>
  <autoFilter ref="B7:R111" xr:uid="{00000000-0009-0000-0000-000000000000}"/>
  <mergeCells count="398">
    <mergeCell ref="AI108:AI109"/>
    <mergeCell ref="AJ108:AJ109"/>
    <mergeCell ref="Z108:Z109"/>
    <mergeCell ref="AA108:AA109"/>
    <mergeCell ref="AB108:AB109"/>
    <mergeCell ref="AC108:AC109"/>
    <mergeCell ref="AG108:AG109"/>
    <mergeCell ref="AH108:AH109"/>
    <mergeCell ref="P108:P109"/>
    <mergeCell ref="S108:S109"/>
    <mergeCell ref="T108:T109"/>
    <mergeCell ref="U108:U109"/>
    <mergeCell ref="V108:V109"/>
    <mergeCell ref="W108:Y108"/>
    <mergeCell ref="I108:I109"/>
    <mergeCell ref="J108:J109"/>
    <mergeCell ref="L108:L109"/>
    <mergeCell ref="M108:M109"/>
    <mergeCell ref="N108:N109"/>
    <mergeCell ref="O108:O109"/>
    <mergeCell ref="AH103:AH107"/>
    <mergeCell ref="AI103:AI107"/>
    <mergeCell ref="AJ103:AJ107"/>
    <mergeCell ref="W104:Y104"/>
    <mergeCell ref="AD104:AF104"/>
    <mergeCell ref="AK104:AM104"/>
    <mergeCell ref="W105:Y105"/>
    <mergeCell ref="AD105:AF105"/>
    <mergeCell ref="AK105:AM105"/>
    <mergeCell ref="W106:Y106"/>
    <mergeCell ref="Z103:Z107"/>
    <mergeCell ref="AA103:AA107"/>
    <mergeCell ref="AB103:AB107"/>
    <mergeCell ref="AC103:AC107"/>
    <mergeCell ref="AD103:AF103"/>
    <mergeCell ref="AG103:AG107"/>
    <mergeCell ref="AD106:AF106"/>
    <mergeCell ref="P103:P107"/>
    <mergeCell ref="S103:S107"/>
    <mergeCell ref="T103:T107"/>
    <mergeCell ref="U103:U107"/>
    <mergeCell ref="V103:V107"/>
    <mergeCell ref="W103:Y103"/>
    <mergeCell ref="I103:I107"/>
    <mergeCell ref="J103:J107"/>
    <mergeCell ref="L103:L106"/>
    <mergeCell ref="M103:M107"/>
    <mergeCell ref="N103:N107"/>
    <mergeCell ref="O103:O107"/>
    <mergeCell ref="AB101:AB102"/>
    <mergeCell ref="AC101:AC102"/>
    <mergeCell ref="AG101:AG102"/>
    <mergeCell ref="AH101:AH102"/>
    <mergeCell ref="AI101:AI102"/>
    <mergeCell ref="AJ101:AJ102"/>
    <mergeCell ref="S101:S102"/>
    <mergeCell ref="T101:T102"/>
    <mergeCell ref="U101:U102"/>
    <mergeCell ref="V101:V102"/>
    <mergeCell ref="Z101:Z102"/>
    <mergeCell ref="AA101:AA102"/>
    <mergeCell ref="I101:I102"/>
    <mergeCell ref="J101:J102"/>
    <mergeCell ref="M101:M102"/>
    <mergeCell ref="N101:N102"/>
    <mergeCell ref="O101:O102"/>
    <mergeCell ref="P101:P102"/>
    <mergeCell ref="AK71:AK84"/>
    <mergeCell ref="AL71:AL84"/>
    <mergeCell ref="AM71:AM84"/>
    <mergeCell ref="K86:K100"/>
    <mergeCell ref="Q86:Q100"/>
    <mergeCell ref="R86:R100"/>
    <mergeCell ref="W86:Y100"/>
    <mergeCell ref="AD86:AF100"/>
    <mergeCell ref="AK86:AM100"/>
    <mergeCell ref="AK58:AK70"/>
    <mergeCell ref="AL58:AL70"/>
    <mergeCell ref="AM58:AM70"/>
    <mergeCell ref="K71:K85"/>
    <mergeCell ref="Q71:Q85"/>
    <mergeCell ref="R71:R85"/>
    <mergeCell ref="W71:Y84"/>
    <mergeCell ref="AD71:AD84"/>
    <mergeCell ref="AE71:AE84"/>
    <mergeCell ref="AF71:AF84"/>
    <mergeCell ref="AI45:AI100"/>
    <mergeCell ref="AJ45:AJ100"/>
    <mergeCell ref="AK45:AK57"/>
    <mergeCell ref="AL45:AL57"/>
    <mergeCell ref="AM45:AM57"/>
    <mergeCell ref="K58:K70"/>
    <mergeCell ref="Q58:Q70"/>
    <mergeCell ref="R58:R70"/>
    <mergeCell ref="W58:Y70"/>
    <mergeCell ref="AD58:AF70"/>
    <mergeCell ref="Y45:Y57"/>
    <mergeCell ref="AB45:AB100"/>
    <mergeCell ref="AC45:AC100"/>
    <mergeCell ref="AD45:AD57"/>
    <mergeCell ref="AE45:AE57"/>
    <mergeCell ref="AF45:AF57"/>
    <mergeCell ref="Q45:Q57"/>
    <mergeCell ref="R45:R57"/>
    <mergeCell ref="U45:U100"/>
    <mergeCell ref="V45:V100"/>
    <mergeCell ref="W45:W57"/>
    <mergeCell ref="X45:X57"/>
    <mergeCell ref="AJ43:AJ44"/>
    <mergeCell ref="AK43:AM43"/>
    <mergeCell ref="W44:Y44"/>
    <mergeCell ref="AD44:AF44"/>
    <mergeCell ref="AK44:AM44"/>
    <mergeCell ref="I45:I100"/>
    <mergeCell ref="J45:J100"/>
    <mergeCell ref="K45:K57"/>
    <mergeCell ref="L45:L100"/>
    <mergeCell ref="P45:P100"/>
    <mergeCell ref="AB43:AB44"/>
    <mergeCell ref="AC43:AC44"/>
    <mergeCell ref="AD43:AF43"/>
    <mergeCell ref="AG43:AG44"/>
    <mergeCell ref="AH43:AH44"/>
    <mergeCell ref="AI43:AI44"/>
    <mergeCell ref="T43:T44"/>
    <mergeCell ref="U43:U44"/>
    <mergeCell ref="V43:V44"/>
    <mergeCell ref="W43:Y43"/>
    <mergeCell ref="Z43:Z44"/>
    <mergeCell ref="AA43:AA44"/>
    <mergeCell ref="N43:N44"/>
    <mergeCell ref="O43:O44"/>
    <mergeCell ref="P43:P44"/>
    <mergeCell ref="Q43:Q44"/>
    <mergeCell ref="R43:R44"/>
    <mergeCell ref="S43:S44"/>
    <mergeCell ref="AG39:AG40"/>
    <mergeCell ref="AH39:AH40"/>
    <mergeCell ref="AK39:AK40"/>
    <mergeCell ref="AL39:AL40"/>
    <mergeCell ref="AM39:AM40"/>
    <mergeCell ref="I43:I44"/>
    <mergeCell ref="J43:J44"/>
    <mergeCell ref="K43:K44"/>
    <mergeCell ref="L43:L44"/>
    <mergeCell ref="M43:M44"/>
    <mergeCell ref="X39:X40"/>
    <mergeCell ref="Y39:Y40"/>
    <mergeCell ref="Z39:Z40"/>
    <mergeCell ref="AA39:AA40"/>
    <mergeCell ref="AD39:AD40"/>
    <mergeCell ref="AE39:AE40"/>
    <mergeCell ref="AK36:AM36"/>
    <mergeCell ref="L37:L42"/>
    <mergeCell ref="K39:K40"/>
    <mergeCell ref="M39:M41"/>
    <mergeCell ref="N39:N41"/>
    <mergeCell ref="O39:O41"/>
    <mergeCell ref="Q39:Q40"/>
    <mergeCell ref="R39:R40"/>
    <mergeCell ref="S39:S40"/>
    <mergeCell ref="T39:T40"/>
    <mergeCell ref="K36:K37"/>
    <mergeCell ref="M36:M38"/>
    <mergeCell ref="N36:N38"/>
    <mergeCell ref="O36:O38"/>
    <mergeCell ref="S36:S38"/>
    <mergeCell ref="T36:T38"/>
    <mergeCell ref="AB34:AB42"/>
    <mergeCell ref="AC34:AC42"/>
    <mergeCell ref="AG34:AG35"/>
    <mergeCell ref="AH34:AH35"/>
    <mergeCell ref="AI34:AI42"/>
    <mergeCell ref="AJ34:AJ42"/>
    <mergeCell ref="AD36:AF36"/>
    <mergeCell ref="AG36:AG38"/>
    <mergeCell ref="AH36:AH38"/>
    <mergeCell ref="AF39:AF40"/>
    <mergeCell ref="S34:S35"/>
    <mergeCell ref="T34:T35"/>
    <mergeCell ref="U34:U42"/>
    <mergeCell ref="V34:V42"/>
    <mergeCell ref="Z34:Z35"/>
    <mergeCell ref="AA34:AA35"/>
    <mergeCell ref="W36:Y36"/>
    <mergeCell ref="Z36:Z38"/>
    <mergeCell ref="AA36:AA38"/>
    <mergeCell ref="W39:W40"/>
    <mergeCell ref="AK31:AK33"/>
    <mergeCell ref="AL31:AL33"/>
    <mergeCell ref="AM31:AM33"/>
    <mergeCell ref="I34:I42"/>
    <mergeCell ref="J34:J42"/>
    <mergeCell ref="L34:L36"/>
    <mergeCell ref="M34:M35"/>
    <mergeCell ref="N34:N35"/>
    <mergeCell ref="O34:O35"/>
    <mergeCell ref="P34:P42"/>
    <mergeCell ref="AG29:AG31"/>
    <mergeCell ref="AH29:AH31"/>
    <mergeCell ref="Q31:Q33"/>
    <mergeCell ref="R31:R33"/>
    <mergeCell ref="W31:W33"/>
    <mergeCell ref="X31:X33"/>
    <mergeCell ref="Y31:Y33"/>
    <mergeCell ref="AD31:AD33"/>
    <mergeCell ref="AE31:AE33"/>
    <mergeCell ref="AF31:AF33"/>
    <mergeCell ref="N29:N31"/>
    <mergeCell ref="O29:O31"/>
    <mergeCell ref="S29:S31"/>
    <mergeCell ref="T29:T31"/>
    <mergeCell ref="Z29:Z31"/>
    <mergeCell ref="AA29:AA31"/>
    <mergeCell ref="AD26:AD27"/>
    <mergeCell ref="AE26:AE27"/>
    <mergeCell ref="AF26:AF27"/>
    <mergeCell ref="AK26:AK27"/>
    <mergeCell ref="AL26:AL27"/>
    <mergeCell ref="AM26:AM27"/>
    <mergeCell ref="AC24:AC33"/>
    <mergeCell ref="AG24:AG26"/>
    <mergeCell ref="AH24:AH26"/>
    <mergeCell ref="AI24:AI33"/>
    <mergeCell ref="AJ24:AJ33"/>
    <mergeCell ref="M25:M27"/>
    <mergeCell ref="N25:N27"/>
    <mergeCell ref="O25:O27"/>
    <mergeCell ref="Q26:Q27"/>
    <mergeCell ref="R26:R27"/>
    <mergeCell ref="U24:U33"/>
    <mergeCell ref="V24:V33"/>
    <mergeCell ref="W24:Y24"/>
    <mergeCell ref="Z24:Z26"/>
    <mergeCell ref="AA24:AA26"/>
    <mergeCell ref="AB24:AB33"/>
    <mergeCell ref="W26:W27"/>
    <mergeCell ref="X26:X27"/>
    <mergeCell ref="Y26:Y27"/>
    <mergeCell ref="I24:I25"/>
    <mergeCell ref="J24:J25"/>
    <mergeCell ref="L24:L33"/>
    <mergeCell ref="P24:P33"/>
    <mergeCell ref="S24:S26"/>
    <mergeCell ref="T24:T26"/>
    <mergeCell ref="I26:I33"/>
    <mergeCell ref="J26:J33"/>
    <mergeCell ref="K26:K33"/>
    <mergeCell ref="M29:M31"/>
    <mergeCell ref="AK21:AK23"/>
    <mergeCell ref="AL21:AL23"/>
    <mergeCell ref="AM21:AM23"/>
    <mergeCell ref="B24:B110"/>
    <mergeCell ref="C24:C110"/>
    <mergeCell ref="D24:D110"/>
    <mergeCell ref="E24:E110"/>
    <mergeCell ref="F24:F110"/>
    <mergeCell ref="G24:G110"/>
    <mergeCell ref="H24:H110"/>
    <mergeCell ref="Q21:Q23"/>
    <mergeCell ref="R21:R23"/>
    <mergeCell ref="W21:Y23"/>
    <mergeCell ref="AD21:AD23"/>
    <mergeCell ref="AE21:AE23"/>
    <mergeCell ref="AF21:AF23"/>
    <mergeCell ref="AB20:AB23"/>
    <mergeCell ref="AC20:AC23"/>
    <mergeCell ref="AG20:AG23"/>
    <mergeCell ref="AH20:AH23"/>
    <mergeCell ref="AI20:AI23"/>
    <mergeCell ref="AJ20:AJ23"/>
    <mergeCell ref="S20:S23"/>
    <mergeCell ref="T20:T23"/>
    <mergeCell ref="U20:U23"/>
    <mergeCell ref="V20:V23"/>
    <mergeCell ref="Z20:Z23"/>
    <mergeCell ref="AA20:AA23"/>
    <mergeCell ref="H20:H23"/>
    <mergeCell ref="L20:L23"/>
    <mergeCell ref="M20:M23"/>
    <mergeCell ref="N20:N23"/>
    <mergeCell ref="O20:O23"/>
    <mergeCell ref="P20:P23"/>
    <mergeCell ref="I21:I23"/>
    <mergeCell ref="J21:J23"/>
    <mergeCell ref="K21:K23"/>
    <mergeCell ref="AC18:AC19"/>
    <mergeCell ref="AI18:AI19"/>
    <mergeCell ref="AJ18:AJ19"/>
    <mergeCell ref="W19:Y19"/>
    <mergeCell ref="B20:B23"/>
    <mergeCell ref="C20:C23"/>
    <mergeCell ref="D20:D23"/>
    <mergeCell ref="E20:E23"/>
    <mergeCell ref="F20:F23"/>
    <mergeCell ref="G20:G23"/>
    <mergeCell ref="I18:I19"/>
    <mergeCell ref="J18:J19"/>
    <mergeCell ref="P18:P19"/>
    <mergeCell ref="U18:U19"/>
    <mergeCell ref="V18:V19"/>
    <mergeCell ref="AB18:AB19"/>
    <mergeCell ref="AK12:AK16"/>
    <mergeCell ref="AL12:AL16"/>
    <mergeCell ref="AM12:AM16"/>
    <mergeCell ref="M14:M16"/>
    <mergeCell ref="N14:N16"/>
    <mergeCell ref="O14:O16"/>
    <mergeCell ref="S14:S16"/>
    <mergeCell ref="T14:T16"/>
    <mergeCell ref="Z14:Z16"/>
    <mergeCell ref="AA14:AA16"/>
    <mergeCell ref="AC12:AC16"/>
    <mergeCell ref="AD12:AD16"/>
    <mergeCell ref="AE12:AE16"/>
    <mergeCell ref="AF12:AF16"/>
    <mergeCell ref="AI12:AI16"/>
    <mergeCell ref="AJ12:AJ16"/>
    <mergeCell ref="AG14:AG16"/>
    <mergeCell ref="AH14:AH16"/>
    <mergeCell ref="U12:U16"/>
    <mergeCell ref="V12:V16"/>
    <mergeCell ref="W12:W16"/>
    <mergeCell ref="X12:X16"/>
    <mergeCell ref="Y12:Y16"/>
    <mergeCell ref="AB12:AB16"/>
    <mergeCell ref="AK10:AK11"/>
    <mergeCell ref="AL10:AL11"/>
    <mergeCell ref="AM10:AM11"/>
    <mergeCell ref="D12:D19"/>
    <mergeCell ref="E12:E19"/>
    <mergeCell ref="F12:F19"/>
    <mergeCell ref="I12:I17"/>
    <mergeCell ref="J12:J17"/>
    <mergeCell ref="K12:K17"/>
    <mergeCell ref="P12:P17"/>
    <mergeCell ref="AA10:AA11"/>
    <mergeCell ref="AD10:AD11"/>
    <mergeCell ref="AE10:AE11"/>
    <mergeCell ref="AF10:AF11"/>
    <mergeCell ref="AG10:AG11"/>
    <mergeCell ref="AH10:AH11"/>
    <mergeCell ref="AK8:AK9"/>
    <mergeCell ref="AL8:AL9"/>
    <mergeCell ref="AM8:AM9"/>
    <mergeCell ref="M10:M11"/>
    <mergeCell ref="N10:N11"/>
    <mergeCell ref="O10:O11"/>
    <mergeCell ref="Q10:Q11"/>
    <mergeCell ref="R10:R11"/>
    <mergeCell ref="S10:S11"/>
    <mergeCell ref="T10:T11"/>
    <mergeCell ref="AC8:AC11"/>
    <mergeCell ref="AD8:AD9"/>
    <mergeCell ref="AE8:AE9"/>
    <mergeCell ref="AF8:AF9"/>
    <mergeCell ref="AI8:AI11"/>
    <mergeCell ref="AJ8:AJ11"/>
    <mergeCell ref="U8:U11"/>
    <mergeCell ref="V8:V11"/>
    <mergeCell ref="W8:W9"/>
    <mergeCell ref="X8:X9"/>
    <mergeCell ref="Y8:Y9"/>
    <mergeCell ref="AB8:AB11"/>
    <mergeCell ref="W10:W11"/>
    <mergeCell ref="X10:X11"/>
    <mergeCell ref="Y10:Y11"/>
    <mergeCell ref="Z10:Z11"/>
    <mergeCell ref="J8:J11"/>
    <mergeCell ref="K8:K9"/>
    <mergeCell ref="L8:L19"/>
    <mergeCell ref="P8:P11"/>
    <mergeCell ref="Q8:Q9"/>
    <mergeCell ref="R8:R9"/>
    <mergeCell ref="Q12:Q17"/>
    <mergeCell ref="R12:R17"/>
    <mergeCell ref="Z6:AF6"/>
    <mergeCell ref="AG6:AM6"/>
    <mergeCell ref="B8:B19"/>
    <mergeCell ref="C8:C19"/>
    <mergeCell ref="D8:D11"/>
    <mergeCell ref="E8:E11"/>
    <mergeCell ref="F8:F11"/>
    <mergeCell ref="G8:G19"/>
    <mergeCell ref="H8:H19"/>
    <mergeCell ref="I8:I11"/>
    <mergeCell ref="B5:E5"/>
    <mergeCell ref="B6:C6"/>
    <mergeCell ref="D6:F6"/>
    <mergeCell ref="G6:H6"/>
    <mergeCell ref="I6:R6"/>
    <mergeCell ref="S6:Y6"/>
    <mergeCell ref="B1:E4"/>
    <mergeCell ref="F1:P4"/>
    <mergeCell ref="Q1:R1"/>
    <mergeCell ref="Q2:R2"/>
    <mergeCell ref="Q3:R3"/>
    <mergeCell ref="Q4:R4"/>
  </mergeCells>
  <printOptions horizontalCentered="1"/>
  <pageMargins left="0.23622047244094491" right="0.23622047244094491" top="0.74803149606299213" bottom="0.74803149606299213" header="0.31496062992125984" footer="0.31496062992125984"/>
  <pageSetup paperSize="14" scale="39" fitToHeight="0" orientation="landscape" r:id="rId1"/>
  <rowBreaks count="2" manualBreakCount="2">
    <brk id="23" min="1" max="17" man="1"/>
    <brk id="85"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accion insitucional</vt:lpstr>
      <vt:lpstr>'Plan de accion insitucional'!Área_de_impresión</vt:lpstr>
      <vt:lpstr>'Plan de accion insitucional'!Títulos_a_imprimir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PROYECTOS</dc:creator>
  <cp:lastModifiedBy>PROYECTOS</cp:lastModifiedBy>
  <dcterms:created xsi:type="dcterms:W3CDTF">2025-01-28T20:24:41Z</dcterms:created>
  <dcterms:modified xsi:type="dcterms:W3CDTF">2025-01-28T20:25:28Z</dcterms:modified>
</cp:coreProperties>
</file>