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MAB PROFESIONAL PROYECTOS\3. PLANES INSTITUCIONALES\1. PLAN DE ACCIÓN\EMAB\2026\"/>
    </mc:Choice>
  </mc:AlternateContent>
  <xr:revisionPtr revIDLastSave="0" documentId="13_ncr:1_{04A2521E-9AEE-4158-AF1D-E42CB00D2DA4}" xr6:coauthVersionLast="47" xr6:coauthVersionMax="47" xr10:uidLastSave="{00000000-0000-0000-0000-000000000000}"/>
  <bookViews>
    <workbookView xWindow="-120" yWindow="-120" windowWidth="29040" windowHeight="15840" xr2:uid="{871E0A61-8183-44A9-A2B5-74C321F35155}"/>
  </bookViews>
  <sheets>
    <sheet name="Plan de accion insitucional" sheetId="1" r:id="rId1"/>
  </sheets>
  <externalReferences>
    <externalReference r:id="rId2"/>
  </externalReferences>
  <definedNames>
    <definedName name="_xlnm._FilterDatabase" localSheetId="0" hidden="1">'Plan de accion insitucional'!$B$7:$R$96</definedName>
    <definedName name="_xlnm.Print_Area" localSheetId="0">'Plan de accion insitucional'!$B$1:$R$95</definedName>
    <definedName name="_xlnm.Print_Titles" localSheetId="0">'Plan de accion insitucional'!$1:$7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5" i="1" l="1"/>
  <c r="Q95" i="1"/>
  <c r="R94" i="1"/>
  <c r="Q94" i="1"/>
  <c r="O94" i="1"/>
  <c r="P93" i="1" s="1"/>
  <c r="N94" i="1"/>
  <c r="M94" i="1"/>
  <c r="R93" i="1"/>
  <c r="Q93" i="1"/>
  <c r="O93" i="1"/>
  <c r="N93" i="1"/>
  <c r="M93" i="1"/>
  <c r="R92" i="1"/>
  <c r="Q92" i="1"/>
  <c r="R91" i="1"/>
  <c r="Q91" i="1"/>
  <c r="R90" i="1"/>
  <c r="Q90" i="1"/>
  <c r="O90" i="1"/>
  <c r="P90" i="1" s="1"/>
  <c r="N90" i="1"/>
  <c r="M90" i="1"/>
  <c r="R89" i="1"/>
  <c r="Q89" i="1"/>
  <c r="R88" i="1"/>
  <c r="Q88" i="1"/>
  <c r="O88" i="1"/>
  <c r="P88" i="1" s="1"/>
  <c r="N88" i="1"/>
  <c r="M88" i="1"/>
  <c r="R87" i="1"/>
  <c r="Q87" i="1"/>
  <c r="O87" i="1"/>
  <c r="N87" i="1"/>
  <c r="M87" i="1"/>
  <c r="R86" i="1"/>
  <c r="Q86" i="1"/>
  <c r="R85" i="1"/>
  <c r="Q85" i="1"/>
  <c r="O85" i="1"/>
  <c r="N85" i="1"/>
  <c r="M85" i="1"/>
  <c r="R84" i="1"/>
  <c r="Q84" i="1"/>
  <c r="O84" i="1"/>
  <c r="N84" i="1"/>
  <c r="M84" i="1"/>
  <c r="R83" i="1"/>
  <c r="Q83" i="1"/>
  <c r="R82" i="1"/>
  <c r="Q82" i="1"/>
  <c r="O82" i="1"/>
  <c r="P81" i="1" s="1"/>
  <c r="N82" i="1"/>
  <c r="M82" i="1"/>
  <c r="R81" i="1"/>
  <c r="Q81" i="1"/>
  <c r="O81" i="1"/>
  <c r="N81" i="1"/>
  <c r="M81" i="1"/>
  <c r="O80" i="1"/>
  <c r="N80" i="1"/>
  <c r="M80" i="1"/>
  <c r="O79" i="1"/>
  <c r="N79" i="1"/>
  <c r="M79" i="1"/>
  <c r="O78" i="1"/>
  <c r="N78" i="1"/>
  <c r="M78" i="1"/>
  <c r="O77" i="1"/>
  <c r="N77" i="1"/>
  <c r="M77" i="1"/>
  <c r="O76" i="1"/>
  <c r="N76" i="1"/>
  <c r="M76" i="1"/>
  <c r="O75" i="1"/>
  <c r="N75" i="1"/>
  <c r="M75" i="1"/>
  <c r="O74" i="1"/>
  <c r="N74" i="1"/>
  <c r="M74" i="1"/>
  <c r="O73" i="1"/>
  <c r="N73" i="1"/>
  <c r="M73" i="1"/>
  <c r="O72" i="1"/>
  <c r="N72" i="1"/>
  <c r="M72" i="1"/>
  <c r="O71" i="1"/>
  <c r="N71" i="1"/>
  <c r="M71" i="1"/>
  <c r="O70" i="1"/>
  <c r="N70" i="1"/>
  <c r="M70" i="1"/>
  <c r="R69" i="1"/>
  <c r="Q69" i="1"/>
  <c r="O69" i="1"/>
  <c r="N69" i="1"/>
  <c r="M69" i="1"/>
  <c r="O68" i="1"/>
  <c r="N68" i="1"/>
  <c r="M68" i="1"/>
  <c r="O67" i="1"/>
  <c r="N67" i="1"/>
  <c r="M67" i="1"/>
  <c r="O66" i="1"/>
  <c r="N66" i="1"/>
  <c r="M66" i="1"/>
  <c r="O65" i="1"/>
  <c r="N65" i="1"/>
  <c r="M65" i="1"/>
  <c r="O64" i="1"/>
  <c r="N64" i="1"/>
  <c r="M64" i="1"/>
  <c r="O63" i="1"/>
  <c r="N63" i="1"/>
  <c r="M63" i="1"/>
  <c r="O62" i="1"/>
  <c r="N62" i="1"/>
  <c r="M62" i="1"/>
  <c r="O61" i="1"/>
  <c r="N61" i="1"/>
  <c r="M61" i="1"/>
  <c r="O60" i="1"/>
  <c r="N60" i="1"/>
  <c r="M60" i="1"/>
  <c r="O59" i="1"/>
  <c r="N59" i="1"/>
  <c r="M59" i="1"/>
  <c r="O58" i="1"/>
  <c r="N58" i="1"/>
  <c r="M58" i="1"/>
  <c r="R57" i="1"/>
  <c r="Q57" i="1"/>
  <c r="O57" i="1"/>
  <c r="N57" i="1"/>
  <c r="M57" i="1"/>
  <c r="O56" i="1"/>
  <c r="N56" i="1"/>
  <c r="M56" i="1"/>
  <c r="O55" i="1"/>
  <c r="N55" i="1"/>
  <c r="M55" i="1"/>
  <c r="O54" i="1"/>
  <c r="N54" i="1"/>
  <c r="M54" i="1"/>
  <c r="O53" i="1"/>
  <c r="N53" i="1"/>
  <c r="M53" i="1"/>
  <c r="O52" i="1"/>
  <c r="N52" i="1"/>
  <c r="M52" i="1"/>
  <c r="R51" i="1"/>
  <c r="Q51" i="1"/>
  <c r="O51" i="1"/>
  <c r="N51" i="1"/>
  <c r="M51" i="1"/>
  <c r="O50" i="1"/>
  <c r="N50" i="1"/>
  <c r="M50" i="1"/>
  <c r="O49" i="1"/>
  <c r="N49" i="1"/>
  <c r="M49" i="1"/>
  <c r="O48" i="1"/>
  <c r="N48" i="1"/>
  <c r="M48" i="1"/>
  <c r="O47" i="1"/>
  <c r="N47" i="1"/>
  <c r="M47" i="1"/>
  <c r="O46" i="1"/>
  <c r="N46" i="1"/>
  <c r="M46" i="1"/>
  <c r="O45" i="1"/>
  <c r="N45" i="1"/>
  <c r="M45" i="1"/>
  <c r="R44" i="1"/>
  <c r="Q44" i="1"/>
  <c r="O44" i="1"/>
  <c r="N44" i="1"/>
  <c r="M44" i="1"/>
  <c r="O43" i="1"/>
  <c r="N43" i="1"/>
  <c r="M43" i="1"/>
  <c r="O42" i="1"/>
  <c r="N42" i="1"/>
  <c r="M42" i="1"/>
  <c r="O41" i="1"/>
  <c r="N41" i="1"/>
  <c r="M41" i="1"/>
  <c r="O40" i="1"/>
  <c r="N40" i="1"/>
  <c r="M40" i="1"/>
  <c r="R39" i="1"/>
  <c r="Q39" i="1"/>
  <c r="O39" i="1"/>
  <c r="N39" i="1"/>
  <c r="M39" i="1"/>
  <c r="O38" i="1"/>
  <c r="N38" i="1"/>
  <c r="M38" i="1"/>
  <c r="O37" i="1"/>
  <c r="N37" i="1"/>
  <c r="M37" i="1"/>
  <c r="O36" i="1"/>
  <c r="N36" i="1"/>
  <c r="M36" i="1"/>
  <c r="O35" i="1"/>
  <c r="N35" i="1"/>
  <c r="M35" i="1"/>
  <c r="O34" i="1"/>
  <c r="N34" i="1"/>
  <c r="M34" i="1"/>
  <c r="O33" i="1"/>
  <c r="N33" i="1"/>
  <c r="M33" i="1"/>
  <c r="R32" i="1"/>
  <c r="Q32" i="1"/>
  <c r="O32" i="1"/>
  <c r="P32" i="1" s="1"/>
  <c r="N32" i="1"/>
  <c r="M32" i="1"/>
  <c r="R30" i="1"/>
  <c r="Q30" i="1"/>
  <c r="R29" i="1"/>
  <c r="Q29" i="1"/>
  <c r="O29" i="1"/>
  <c r="N29" i="1"/>
  <c r="M29" i="1"/>
  <c r="O28" i="1"/>
  <c r="N28" i="1"/>
  <c r="M28" i="1"/>
  <c r="R27" i="1"/>
  <c r="Q27" i="1"/>
  <c r="O27" i="1"/>
  <c r="N27" i="1"/>
  <c r="M27" i="1"/>
  <c r="R26" i="1"/>
  <c r="Q26" i="1"/>
  <c r="O26" i="1"/>
  <c r="N26" i="1"/>
  <c r="M26" i="1"/>
  <c r="R25" i="1"/>
  <c r="Q25" i="1"/>
  <c r="R24" i="1"/>
  <c r="Q24" i="1"/>
  <c r="R23" i="1"/>
  <c r="Q23" i="1"/>
  <c r="R22" i="1"/>
  <c r="Q22" i="1"/>
  <c r="P22" i="1"/>
  <c r="O22" i="1"/>
  <c r="N22" i="1"/>
  <c r="M22" i="1"/>
  <c r="R21" i="1"/>
  <c r="Q21" i="1"/>
  <c r="R20" i="1"/>
  <c r="Q20" i="1"/>
  <c r="R19" i="1"/>
  <c r="Q19" i="1"/>
  <c r="O19" i="1"/>
  <c r="N19" i="1"/>
  <c r="M19" i="1"/>
  <c r="R18" i="1"/>
  <c r="Q18" i="1"/>
  <c r="O18" i="1"/>
  <c r="N18" i="1"/>
  <c r="M18" i="1"/>
  <c r="O17" i="1"/>
  <c r="N17" i="1"/>
  <c r="M17" i="1"/>
  <c r="R16" i="1"/>
  <c r="Q16" i="1"/>
  <c r="O16" i="1"/>
  <c r="N16" i="1"/>
  <c r="M16" i="1"/>
  <c r="R15" i="1"/>
  <c r="Q15" i="1"/>
  <c r="O15" i="1"/>
  <c r="P15" i="1" s="1"/>
  <c r="N15" i="1"/>
  <c r="M15" i="1"/>
  <c r="R14" i="1"/>
  <c r="Q14" i="1"/>
  <c r="O14" i="1"/>
  <c r="P14" i="1" s="1"/>
  <c r="N14" i="1"/>
  <c r="M14" i="1"/>
  <c r="O13" i="1"/>
  <c r="N13" i="1"/>
  <c r="M13" i="1"/>
  <c r="R12" i="1"/>
  <c r="Q12" i="1"/>
  <c r="P12" i="1"/>
  <c r="O12" i="1"/>
  <c r="N12" i="1"/>
  <c r="M12" i="1"/>
  <c r="R11" i="1"/>
  <c r="Q11" i="1"/>
  <c r="O11" i="1"/>
  <c r="P11" i="1" s="1"/>
  <c r="N11" i="1"/>
  <c r="M11" i="1"/>
  <c r="O10" i="1"/>
  <c r="N10" i="1"/>
  <c r="M10" i="1"/>
  <c r="O9" i="1"/>
  <c r="N9" i="1"/>
  <c r="M9" i="1"/>
  <c r="R8" i="1"/>
  <c r="Q8" i="1"/>
  <c r="O8" i="1"/>
  <c r="P8" i="1" s="1"/>
  <c r="N8" i="1"/>
  <c r="M8" i="1"/>
</calcChain>
</file>

<file path=xl/sharedStrings.xml><?xml version="1.0" encoding="utf-8"?>
<sst xmlns="http://schemas.openxmlformats.org/spreadsheetml/2006/main" count="126" uniqueCount="110">
  <si>
    <t>FORMATO PLAN DE ACCIÓN INSTITUCIONAL 2026</t>
  </si>
  <si>
    <t>Código: F-PO-002</t>
  </si>
  <si>
    <t>Versión: 2.0</t>
  </si>
  <si>
    <t>Fecha de aprobación: Enero-26-2023</t>
  </si>
  <si>
    <t>Página 1 de 1</t>
  </si>
  <si>
    <t>PROGRAMA</t>
  </si>
  <si>
    <t>SUBPROGRAMA</t>
  </si>
  <si>
    <t xml:space="preserve">OBJETIVOS </t>
  </si>
  <si>
    <t>PROYECTO</t>
  </si>
  <si>
    <t>CODIGO</t>
  </si>
  <si>
    <t>NOMBRE</t>
  </si>
  <si>
    <t>DESCRIPCION</t>
  </si>
  <si>
    <t>OBJETIVOS  INSTITUCIONALES</t>
  </si>
  <si>
    <t xml:space="preserve">OBJETIVOS DE DESARROLLO SOSTENIBLE </t>
  </si>
  <si>
    <t>ACTIVIDADES</t>
  </si>
  <si>
    <t>RESPONSABLE</t>
  </si>
  <si>
    <t>RUBRO PRESUPUESTAL</t>
  </si>
  <si>
    <t>NOMBRE RUBRO</t>
  </si>
  <si>
    <t>APROPIACION DEL RUBRO</t>
  </si>
  <si>
    <t>PRESUPUESTO TOTAL</t>
  </si>
  <si>
    <t>INDICADOR O ENTREGABLE</t>
  </si>
  <si>
    <t>META
2026</t>
  </si>
  <si>
    <t>01</t>
  </si>
  <si>
    <t xml:space="preserve">Manejo Integral de residuos solidos </t>
  </si>
  <si>
    <t>0101</t>
  </si>
  <si>
    <t>Disposición técnica de los residuos no aprovechables</t>
  </si>
  <si>
    <t xml:space="preserve">Adelantar las acciones tendientes para la correcta disposición técnica de los residuos sólidos y tratamiento de lixiviados </t>
  </si>
  <si>
    <t>OBJETIVO 5.  Optimizar los procesos de prestación del servicio público de aseo, por medio de la tecnificación de la operación en cada uno de sus componentes, con el fin de mejorar la eficiencia, calidad y sostenibilidad en un plazo de 3 años.</t>
  </si>
  <si>
    <t>01-0101-01</t>
  </si>
  <si>
    <t xml:space="preserve">Disposición técnica de los residuos solidos </t>
  </si>
  <si>
    <t>seguimiento y  control al  cumplimiento de las obligaciones establecidas en la resolución 0456 de 2024 emitida por la  CDMB</t>
  </si>
  <si>
    <t xml:space="preserve">Director técnico operativo
</t>
  </si>
  <si>
    <t>01-0101-02</t>
  </si>
  <si>
    <t>Planta de tratamiento de lixiviados</t>
  </si>
  <si>
    <t>Operación continua del  sistema de tratamiento de lixiviados</t>
  </si>
  <si>
    <t>02</t>
  </si>
  <si>
    <t>Sostenibilidad Ambiental</t>
  </si>
  <si>
    <t>0201</t>
  </si>
  <si>
    <t>Cultura Ciudadana y Gestión Social</t>
  </si>
  <si>
    <t xml:space="preserve">Adelantar campañas educativas de sensibilización e implementar acciones al interior de la EMAB en el adecuado manejo de los residuos sólidos </t>
  </si>
  <si>
    <t>OBJETIVO 6.  Incorporar tecnologías para el tratamiento y aprovechamiento de residuos por medio de la integración de proyectos pilotos en un plazo 3 años, con el fin de reducir en un 10% la disposición de residuos mediante la técnica de relleno sanitario.</t>
  </si>
  <si>
    <t>02-0201-01</t>
  </si>
  <si>
    <t>Gestión de Responsabilidad Socio Ambiental</t>
  </si>
  <si>
    <t>Sensibilización y gestión social con las comunidades sobre el adecuado manejo de los residuos sólidos ordinarios y reciclables.</t>
  </si>
  <si>
    <t>Jefe de oficina de innovación ambiental</t>
  </si>
  <si>
    <t>02-0201-02</t>
  </si>
  <si>
    <t>Plan de gestión integral de residuos solidos- PGIRS EMAB</t>
  </si>
  <si>
    <t>Implementación - Plan de Gestión Integral de Residuos Solidos EMAB</t>
  </si>
  <si>
    <t>03</t>
  </si>
  <si>
    <t>Optimización Empresarial</t>
  </si>
  <si>
    <t>0301</t>
  </si>
  <si>
    <t>Fortalecimiento Institucional</t>
  </si>
  <si>
    <t>Desarrollar el objeto misional de la entidad, de una manera eficaz y eficiente en cumplimiento de los requerimientos de los usuarios y de ley, manteniendo el posicionamiento de la entidad y la cobertura de usuarios, con oportunidades de expansión a nuevas áreas de prestación del servicio</t>
  </si>
  <si>
    <t xml:space="preserve">
OBJETIVO 1. Rentabilizar la operación de los componentes remunerados vía tarifa de la prestación del servicio público de aseo, por medio de estrategias encaminadas a optimizar la estructura de costos y la operación
OBJETIVO 2.  Ampliar la oferta de servicios por medio de la estructuración y puesta en marcha de 4 nuevas líneas de negocios durante la vigencia 2024-2027 
OBJETIVO 3.  Ser líderes en el mercado del Área Metropolitana de Bucaramanga por medio de la expansión del área de prestación del servicio con la incorporación de manera gradual de un municipio anualmente por vigencia, durante 3 años. 
OBJETIVO 5.  Optimizar los procesos de prestación del servicio público de aseo, por medio de la tecnificación de la operación en cada uno de sus componentes, con el fin de mejorar la eficiencia, calidad y sostenibilidad en un plazo de 3 años.
OBJETIVO 7. Fortalecer la gestión integral del talento humano mediante el desarrollo de competencias y habilidades y la construcción de una cultura adaptable a los retos del entorno
OBJETIVO 8. Fortalecer la gestión del conocimiento, la información y la innovación en los procesos de la operación para asegurar la adaptación y aprovechamiento de oportunidades</t>
  </si>
  <si>
    <t>03-0301-01</t>
  </si>
  <si>
    <t xml:space="preserve">Optimización y mejoramiento de la prestación del servicio </t>
  </si>
  <si>
    <t>Análisis de datos del centro de monitoreo de la EMAB para toma de decisiones asociadas a la prestación del servicio</t>
  </si>
  <si>
    <t>Director técnico operativo
Director de Planeación Organizacional</t>
  </si>
  <si>
    <t>03-0301-02</t>
  </si>
  <si>
    <t>Programa de prestación del servicio</t>
  </si>
  <si>
    <t>Prestación de los componentes en cumplimiento del programa de prestación del servicio, bajo los principios de calidad del servicio publico de aseo</t>
  </si>
  <si>
    <t>Director técnico operativo</t>
  </si>
  <si>
    <t>03-0301-03</t>
  </si>
  <si>
    <t>Desarrollo y Fortalecimiento de la Gestión Comercial y financiera de la entidad</t>
  </si>
  <si>
    <t>Elaboración y presentación de  análisis y planteamiento de estrategias para la eficiencia de costos operativos, con base en los resultados de la implementación de los costos ABC</t>
  </si>
  <si>
    <t>Director administrativo y financiero</t>
  </si>
  <si>
    <t>Presentación a la alta dirección de análisis y estrategias para la toma de decisiones con base en la información financiera de la entidad y la gestión de resultados evaluado por la auditoria externa de la entidad y revisoría fiscal</t>
  </si>
  <si>
    <t>Reducir la cartera</t>
  </si>
  <si>
    <t>Director comercial</t>
  </si>
  <si>
    <t>Fidelizar y aumentar número de usuarios</t>
  </si>
  <si>
    <t>Realizar aforos de generación de residuos</t>
  </si>
  <si>
    <t>03-0301-04</t>
  </si>
  <si>
    <t>Marco tarifario</t>
  </si>
  <si>
    <t>Gestionar y liderar el cumplimiento de requisitos para la presentación de actuación particular para algunos componentes de la prestación del servicio</t>
  </si>
  <si>
    <t>Director de planeación organizacional</t>
  </si>
  <si>
    <t>03-0301-05</t>
  </si>
  <si>
    <t>Transformación de la cultura EMAB</t>
  </si>
  <si>
    <t>Actualización del reglamento interno de trabajo de acuerdo al proyecto de  Ley 459 de 2024</t>
  </si>
  <si>
    <t>secretario general</t>
  </si>
  <si>
    <t xml:space="preserve">Medición del clima organizacional y plan de acción </t>
  </si>
  <si>
    <t>Documentar el proceso de evaluación por metas y objetivos</t>
  </si>
  <si>
    <t>Plan de bienestar -trabajadores EMAB</t>
  </si>
  <si>
    <t>03-0301-06</t>
  </si>
  <si>
    <t>Sistemas integrados de Gestión</t>
  </si>
  <si>
    <t>Actualización del sistema de gestión de calidad</t>
  </si>
  <si>
    <t xml:space="preserve">Construcción del sistema de Gestión Ambiental </t>
  </si>
  <si>
    <t>Integración del sistema -SGA</t>
  </si>
  <si>
    <t>Jefe de oficina de innovación ambiental
Director de planeación organizacional</t>
  </si>
  <si>
    <t>Certificación en la norma ISO 45001:2015</t>
  </si>
  <si>
    <t>Implementación del sistema de seguridad y salud en el trabajo</t>
  </si>
  <si>
    <t>Ejecución del Plan Estratégico de Seguridad Vial -PESV</t>
  </si>
  <si>
    <t>03-0301-07</t>
  </si>
  <si>
    <t>archivo empresarial- Gestión documental</t>
  </si>
  <si>
    <t>actividades de acompañamientos a los cargos priorizados en la autoevaluación del SGD</t>
  </si>
  <si>
    <t xml:space="preserve">Transición de físico a digital </t>
  </si>
  <si>
    <t>Director de Planeación Organizacional</t>
  </si>
  <si>
    <t>03-0301-08</t>
  </si>
  <si>
    <t xml:space="preserve">Gestión del conocimiento </t>
  </si>
  <si>
    <t>Implementación del sistema de gestión del conocimiento</t>
  </si>
  <si>
    <t xml:space="preserve">
Director de planeación organizacional</t>
  </si>
  <si>
    <t>Diagnostico, priorización y gestión de la información asociada a bases de datos de la EMAB</t>
  </si>
  <si>
    <t>Revisar y diagnosticar el estado actual del sistema TI y su infraestructura y operación</t>
  </si>
  <si>
    <t>03-0301-09</t>
  </si>
  <si>
    <t>Programa de mantenimientos</t>
  </si>
  <si>
    <t xml:space="preserve">Realizar la planificación y ejecución de los mantenimientos preventivos y correctivos de equipos de computo y servidores de la EMAB </t>
  </si>
  <si>
    <t>Realizar la planificación y ejecución de los mantenimientos preventivos y correctivos de la flota vehicular de la EMAB</t>
  </si>
  <si>
    <t>03-0301-10</t>
  </si>
  <si>
    <t>Plan de acción institucional</t>
  </si>
  <si>
    <t>Gestionar el cumplimiento de las metas institucionales para la vigencia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</si>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</sst>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quot;$&quot;\ * #,##0_-;_-&quot;$&quot;\ * &quot;-&quot;??_-;_-@_-"/>
  </numFmts>
  <fonts count="7"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name val="Arial Narrow"/>
      <family val="2"/>
    </font>
    <font>
      <b/>
      <sz val="11"/>
      <name val="Arial Narrow"/>
      <family val="2"/>
    </font>
    <font>
      <sz val="11"/>
      <color rgb="FFFF0000"/>
      <name val="Arial Narrow"/>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2" fillId="2" borderId="0" xfId="0" applyFont="1" applyFill="1" applyAlignment="1" applyProtection="1">
      <alignment vertical="center" wrapText="1"/>
      <protection locked="0"/>
    </xf>
    <xf numFmtId="0" fontId="2" fillId="0" borderId="0" xfId="0" applyFont="1" applyAlignment="1">
      <alignment vertical="center" wrapText="1"/>
    </xf>
    <xf numFmtId="0" fontId="4"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164" fontId="5" fillId="4" borderId="15" xfId="0" applyNumberFormat="1" applyFont="1" applyFill="1" applyBorder="1" applyAlignment="1">
      <alignment horizontal="center" vertical="center" wrapText="1"/>
    </xf>
    <xf numFmtId="0" fontId="5" fillId="4" borderId="20" xfId="0" applyFont="1" applyFill="1" applyBorder="1" applyAlignment="1">
      <alignment horizontal="center" vertical="center" wrapText="1"/>
    </xf>
    <xf numFmtId="0" fontId="4" fillId="0" borderId="21" xfId="0" applyFont="1" applyBorder="1" applyAlignment="1">
      <alignment horizontal="center" vertical="center" wrapText="1"/>
    </xf>
    <xf numFmtId="164" fontId="4" fillId="0" borderId="21"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164" fontId="4" fillId="0" borderId="4" xfId="1" applyNumberFormat="1"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8" xfId="0" applyFont="1" applyBorder="1" applyAlignment="1">
      <alignment horizontal="justify" vertical="center" wrapText="1"/>
    </xf>
    <xf numFmtId="164" fontId="4" fillId="0" borderId="28" xfId="1" applyNumberFormat="1" applyFont="1" applyFill="1" applyBorder="1" applyAlignment="1">
      <alignment horizontal="center" vertical="center" wrapText="1"/>
    </xf>
    <xf numFmtId="9" fontId="4" fillId="0" borderId="29" xfId="3" applyFont="1" applyFill="1" applyBorder="1" applyAlignment="1">
      <alignment horizontal="center" vertical="center" wrapText="1"/>
    </xf>
    <xf numFmtId="0" fontId="6" fillId="2" borderId="0" xfId="0" applyFont="1" applyFill="1" applyAlignment="1">
      <alignment vertical="center" wrapText="1"/>
    </xf>
    <xf numFmtId="0" fontId="4" fillId="0" borderId="21" xfId="0" applyFont="1" applyBorder="1" applyAlignment="1">
      <alignment horizontal="justify" vertical="center" wrapText="1"/>
    </xf>
    <xf numFmtId="0" fontId="4" fillId="0" borderId="21" xfId="0" applyFont="1" applyBorder="1" applyAlignment="1">
      <alignment vertical="center" wrapText="1"/>
    </xf>
    <xf numFmtId="9" fontId="4" fillId="0" borderId="22" xfId="3" applyFont="1" applyFill="1" applyBorder="1" applyAlignment="1">
      <alignment horizontal="center" vertical="center" wrapText="1"/>
    </xf>
    <xf numFmtId="0" fontId="2" fillId="0" borderId="4" xfId="0" applyFont="1" applyBorder="1" applyAlignment="1">
      <alignment horizontal="center" vertical="center" wrapText="1"/>
    </xf>
    <xf numFmtId="164" fontId="4" fillId="0" borderId="33" xfId="1" applyNumberFormat="1" applyFont="1" applyFill="1" applyBorder="1" applyAlignment="1">
      <alignment horizontal="center" vertical="center" wrapText="1"/>
    </xf>
    <xf numFmtId="9" fontId="4" fillId="0" borderId="25" xfId="3" applyFont="1" applyFill="1" applyBorder="1" applyAlignment="1">
      <alignment horizontal="center" vertical="center" wrapText="1"/>
    </xf>
    <xf numFmtId="0" fontId="4" fillId="0" borderId="4" xfId="0" applyFont="1" applyBorder="1" applyAlignment="1">
      <alignment horizontal="justify" vertical="center" wrapText="1"/>
    </xf>
    <xf numFmtId="2" fontId="4" fillId="0" borderId="25" xfId="3" applyNumberFormat="1" applyFont="1" applyFill="1" applyBorder="1" applyAlignment="1">
      <alignment horizontal="center" vertical="center" wrapText="1"/>
    </xf>
    <xf numFmtId="2" fontId="4" fillId="0" borderId="25"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24" xfId="1" applyNumberFormat="1" applyFont="1" applyFill="1" applyBorder="1" applyAlignment="1">
      <alignment horizontal="center" vertical="center" wrapText="1"/>
    </xf>
    <xf numFmtId="0" fontId="4" fillId="0" borderId="34" xfId="0" applyFont="1" applyBorder="1" applyAlignment="1">
      <alignment horizontal="center" vertical="center" wrapText="1"/>
    </xf>
    <xf numFmtId="164" fontId="4" fillId="0" borderId="34" xfId="1"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42" fontId="4" fillId="0" borderId="4" xfId="0" applyNumberFormat="1" applyFont="1" applyBorder="1" applyAlignment="1">
      <alignment horizontal="center" vertical="center" wrapText="1"/>
    </xf>
    <xf numFmtId="0" fontId="4" fillId="0" borderId="4" xfId="0" applyFont="1" applyBorder="1" applyAlignment="1">
      <alignment vertical="center" wrapText="1"/>
    </xf>
    <xf numFmtId="164" fontId="2" fillId="0" borderId="4" xfId="1" applyNumberFormat="1" applyFont="1" applyFill="1" applyBorder="1" applyAlignment="1">
      <alignment horizontal="center" vertical="center" wrapText="1"/>
    </xf>
    <xf numFmtId="9" fontId="4" fillId="0" borderId="25" xfId="0" applyNumberFormat="1" applyFont="1" applyBorder="1" applyAlignment="1">
      <alignment horizontal="center" vertical="center" wrapText="1"/>
    </xf>
    <xf numFmtId="0" fontId="4" fillId="0" borderId="34" xfId="0" applyFont="1" applyBorder="1" applyAlignment="1">
      <alignment horizontal="justify" vertical="center" wrapText="1"/>
    </xf>
    <xf numFmtId="1" fontId="4" fillId="0" borderId="25" xfId="3" applyNumberFormat="1" applyFont="1" applyFill="1" applyBorder="1" applyAlignment="1">
      <alignment horizontal="center" vertical="center" wrapText="1"/>
    </xf>
    <xf numFmtId="1" fontId="2" fillId="0" borderId="25" xfId="3" applyNumberFormat="1" applyFont="1" applyFill="1" applyBorder="1" applyAlignment="1">
      <alignment horizontal="center" vertical="center" wrapText="1"/>
    </xf>
    <xf numFmtId="9" fontId="2" fillId="0" borderId="25" xfId="3" applyFont="1" applyFill="1" applyBorder="1" applyAlignment="1">
      <alignment horizontal="center" vertical="center" wrapText="1"/>
    </xf>
    <xf numFmtId="0" fontId="4" fillId="0" borderId="33" xfId="0" applyFont="1" applyBorder="1" applyAlignment="1">
      <alignment horizontal="justify" vertical="center" wrapText="1"/>
    </xf>
    <xf numFmtId="0" fontId="2" fillId="0" borderId="33" xfId="0" applyFont="1" applyBorder="1" applyAlignment="1">
      <alignment horizontal="center" vertical="center" wrapText="1"/>
    </xf>
    <xf numFmtId="9" fontId="2" fillId="0" borderId="35" xfId="3" applyFont="1" applyFill="1" applyBorder="1" applyAlignment="1">
      <alignment horizontal="center" vertical="center" wrapText="1"/>
    </xf>
    <xf numFmtId="0" fontId="2" fillId="0" borderId="28" xfId="0" applyFont="1" applyBorder="1" applyAlignment="1">
      <alignment horizontal="justify" vertical="center" wrapText="1"/>
    </xf>
    <xf numFmtId="164" fontId="4" fillId="0" borderId="28" xfId="2" applyNumberFormat="1" applyFont="1" applyFill="1" applyBorder="1" applyAlignment="1">
      <alignment horizontal="center" vertical="center" wrapText="1"/>
    </xf>
    <xf numFmtId="0" fontId="2" fillId="0" borderId="0" xfId="0" applyFont="1" applyAlignment="1">
      <alignment horizontal="justify" vertical="center" wrapText="1"/>
    </xf>
    <xf numFmtId="0" fontId="4" fillId="2" borderId="0" xfId="0" applyFont="1" applyFill="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164" fontId="4" fillId="0" borderId="33" xfId="1" applyNumberFormat="1" applyFont="1" applyFill="1" applyBorder="1" applyAlignment="1">
      <alignment horizontal="center" vertical="center" wrapText="1"/>
    </xf>
    <xf numFmtId="164" fontId="4" fillId="0" borderId="34" xfId="1" applyNumberFormat="1" applyFont="1" applyFill="1" applyBorder="1" applyAlignment="1">
      <alignment horizontal="center" vertical="center" wrapText="1"/>
    </xf>
    <xf numFmtId="0" fontId="4" fillId="0" borderId="24" xfId="0" applyFont="1" applyBorder="1" applyAlignment="1">
      <alignment horizontal="center" vertical="center" wrapText="1"/>
    </xf>
    <xf numFmtId="164" fontId="4" fillId="0" borderId="24" xfId="1" applyNumberFormat="1" applyFont="1" applyFill="1" applyBorder="1" applyAlignment="1">
      <alignment horizontal="center" vertical="center" wrapText="1"/>
    </xf>
    <xf numFmtId="164" fontId="2" fillId="0" borderId="33" xfId="1" applyNumberFormat="1" applyFont="1" applyFill="1" applyBorder="1" applyAlignment="1">
      <alignment horizontal="center" vertical="center" wrapText="1"/>
    </xf>
    <xf numFmtId="164" fontId="2" fillId="0" borderId="34" xfId="1" applyNumberFormat="1"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4" fillId="2" borderId="3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4" xfId="0" applyFont="1" applyFill="1" applyBorder="1" applyAlignment="1">
      <alignment horizontal="center" vertical="center" wrapText="1"/>
    </xf>
    <xf numFmtId="42" fontId="2" fillId="0" borderId="33" xfId="0" applyNumberFormat="1" applyFont="1" applyBorder="1" applyAlignment="1">
      <alignment horizontal="center" vertical="center" wrapText="1"/>
    </xf>
    <xf numFmtId="0" fontId="4" fillId="0" borderId="33" xfId="0" applyFont="1" applyBorder="1" applyAlignment="1">
      <alignment horizontal="justify" vertical="center" wrapText="1"/>
    </xf>
    <xf numFmtId="0" fontId="4" fillId="0" borderId="34" xfId="0" applyFont="1" applyBorder="1" applyAlignment="1">
      <alignment horizontal="justify" vertical="center" wrapText="1"/>
    </xf>
    <xf numFmtId="9" fontId="4" fillId="0" borderId="35" xfId="3" applyFont="1" applyFill="1" applyBorder="1" applyAlignment="1">
      <alignment horizontal="center" vertical="center" wrapText="1"/>
    </xf>
    <xf numFmtId="9" fontId="4" fillId="0" borderId="36" xfId="3" applyFont="1" applyFill="1" applyBorder="1" applyAlignment="1">
      <alignment horizontal="center" vertical="center" wrapText="1"/>
    </xf>
    <xf numFmtId="9" fontId="4" fillId="0" borderId="37" xfId="3" applyFont="1" applyFill="1" applyBorder="1" applyAlignment="1">
      <alignment horizontal="center" vertical="center" wrapText="1"/>
    </xf>
    <xf numFmtId="9" fontId="4" fillId="0" borderId="4" xfId="3" applyFont="1" applyFill="1" applyBorder="1" applyAlignment="1">
      <alignment horizontal="center" vertical="center" wrapText="1"/>
    </xf>
    <xf numFmtId="0" fontId="4" fillId="0" borderId="4" xfId="0" applyFont="1" applyBorder="1" applyAlignment="1">
      <alignment horizontal="center" vertical="center" wrapText="1"/>
    </xf>
    <xf numFmtId="2" fontId="4" fillId="0" borderId="35" xfId="3" applyNumberFormat="1" applyFont="1" applyFill="1" applyBorder="1" applyAlignment="1">
      <alignment horizontal="center" vertical="center" wrapText="1"/>
    </xf>
    <xf numFmtId="2" fontId="4" fillId="0" borderId="36" xfId="3" applyNumberFormat="1" applyFont="1" applyFill="1" applyBorder="1" applyAlignment="1">
      <alignment horizontal="center" vertical="center" wrapText="1"/>
    </xf>
    <xf numFmtId="2" fontId="4" fillId="0" borderId="37" xfId="3" applyNumberFormat="1"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9" fontId="4" fillId="0" borderId="25" xfId="3"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2" fontId="4" fillId="0" borderId="30"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4" fillId="0" borderId="38" xfId="0" applyNumberFormat="1" applyFont="1" applyBorder="1" applyAlignment="1">
      <alignment horizontal="center" vertical="center" wrapText="1"/>
    </xf>
    <xf numFmtId="2" fontId="4" fillId="0" borderId="32"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8" xfId="0"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164" fontId="4" fillId="0" borderId="21" xfId="1"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1" fontId="4" fillId="0" borderId="22" xfId="3" applyNumberFormat="1" applyFont="1" applyFill="1" applyBorder="1" applyAlignment="1">
      <alignment horizontal="center" vertical="center" wrapText="1"/>
    </xf>
    <xf numFmtId="1" fontId="4" fillId="0" borderId="25" xfId="3"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1" xfId="0" applyFont="1" applyBorder="1" applyAlignment="1">
      <alignment horizontal="justify" vertical="center" wrapText="1"/>
    </xf>
    <xf numFmtId="0" fontId="3" fillId="0" borderId="2"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283030</xdr:colOff>
      <xdr:row>11</xdr:row>
      <xdr:rowOff>45356</xdr:rowOff>
    </xdr:from>
    <xdr:to>
      <xdr:col>7</xdr:col>
      <xdr:colOff>1147594</xdr:colOff>
      <xdr:row>11</xdr:row>
      <xdr:rowOff>972641</xdr:rowOff>
    </xdr:to>
    <xdr:pic>
      <xdr:nvPicPr>
        <xdr:cNvPr id="2" name="Imagen 1">
          <a:extLst>
            <a:ext uri="{FF2B5EF4-FFF2-40B4-BE49-F238E27FC236}">
              <a16:creationId xmlns:a16="http://schemas.microsoft.com/office/drawing/2014/main" id="{8A25570A-1F42-4E8A-8508-DCAC6196379B}"/>
            </a:ext>
          </a:extLst>
        </xdr:cNvPr>
        <xdr:cNvPicPr>
          <a:picLocks noChangeAspect="1"/>
        </xdr:cNvPicPr>
      </xdr:nvPicPr>
      <xdr:blipFill>
        <a:blip xmlns:r="http://schemas.openxmlformats.org/officeDocument/2006/relationships" r:embed="rId1"/>
        <a:stretch>
          <a:fillRect/>
        </a:stretch>
      </xdr:blipFill>
      <xdr:spPr>
        <a:xfrm>
          <a:off x="7502980" y="7351031"/>
          <a:ext cx="864564" cy="927285"/>
        </a:xfrm>
        <a:prstGeom prst="rect">
          <a:avLst/>
        </a:prstGeom>
      </xdr:spPr>
    </xdr:pic>
    <xdr:clientData/>
  </xdr:twoCellAnchor>
  <xdr:twoCellAnchor editAs="oneCell">
    <xdr:from>
      <xdr:col>7</xdr:col>
      <xdr:colOff>204787</xdr:colOff>
      <xdr:row>7</xdr:row>
      <xdr:rowOff>31750</xdr:rowOff>
    </xdr:from>
    <xdr:to>
      <xdr:col>7</xdr:col>
      <xdr:colOff>1157287</xdr:colOff>
      <xdr:row>7</xdr:row>
      <xdr:rowOff>941386</xdr:rowOff>
    </xdr:to>
    <xdr:pic>
      <xdr:nvPicPr>
        <xdr:cNvPr id="3" name="Imagen 2">
          <a:extLst>
            <a:ext uri="{FF2B5EF4-FFF2-40B4-BE49-F238E27FC236}">
              <a16:creationId xmlns:a16="http://schemas.microsoft.com/office/drawing/2014/main" id="{6019ABC7-5029-4A9B-9CDF-A653E35AAB54}"/>
            </a:ext>
          </a:extLst>
        </xdr:cNvPr>
        <xdr:cNvPicPr>
          <a:picLocks noChangeAspect="1"/>
        </xdr:cNvPicPr>
      </xdr:nvPicPr>
      <xdr:blipFill>
        <a:blip xmlns:r="http://schemas.openxmlformats.org/officeDocument/2006/relationships" r:embed="rId2"/>
        <a:stretch>
          <a:fillRect/>
        </a:stretch>
      </xdr:blipFill>
      <xdr:spPr>
        <a:xfrm>
          <a:off x="7424737" y="2613025"/>
          <a:ext cx="952500" cy="909636"/>
        </a:xfrm>
        <a:prstGeom prst="rect">
          <a:avLst/>
        </a:prstGeom>
      </xdr:spPr>
    </xdr:pic>
    <xdr:clientData/>
  </xdr:twoCellAnchor>
  <xdr:twoCellAnchor editAs="oneCell">
    <xdr:from>
      <xdr:col>7</xdr:col>
      <xdr:colOff>237331</xdr:colOff>
      <xdr:row>7</xdr:row>
      <xdr:rowOff>952500</xdr:rowOff>
    </xdr:from>
    <xdr:to>
      <xdr:col>7</xdr:col>
      <xdr:colOff>1123045</xdr:colOff>
      <xdr:row>8</xdr:row>
      <xdr:rowOff>683193</xdr:rowOff>
    </xdr:to>
    <xdr:pic>
      <xdr:nvPicPr>
        <xdr:cNvPr id="4" name="Imagen 3">
          <a:extLst>
            <a:ext uri="{FF2B5EF4-FFF2-40B4-BE49-F238E27FC236}">
              <a16:creationId xmlns:a16="http://schemas.microsoft.com/office/drawing/2014/main" id="{BE058E05-9663-4B0E-97D0-4784B155BA90}"/>
            </a:ext>
          </a:extLst>
        </xdr:cNvPr>
        <xdr:cNvPicPr>
          <a:picLocks noChangeAspect="1"/>
        </xdr:cNvPicPr>
      </xdr:nvPicPr>
      <xdr:blipFill>
        <a:blip xmlns:r="http://schemas.openxmlformats.org/officeDocument/2006/relationships" r:embed="rId3"/>
        <a:stretch>
          <a:fillRect/>
        </a:stretch>
      </xdr:blipFill>
      <xdr:spPr>
        <a:xfrm>
          <a:off x="7457281" y="3533775"/>
          <a:ext cx="885714" cy="911793"/>
        </a:xfrm>
        <a:prstGeom prst="rect">
          <a:avLst/>
        </a:prstGeom>
      </xdr:spPr>
    </xdr:pic>
    <xdr:clientData/>
  </xdr:twoCellAnchor>
  <xdr:twoCellAnchor editAs="oneCell">
    <xdr:from>
      <xdr:col>7</xdr:col>
      <xdr:colOff>230188</xdr:colOff>
      <xdr:row>8</xdr:row>
      <xdr:rowOff>746465</xdr:rowOff>
    </xdr:from>
    <xdr:to>
      <xdr:col>7</xdr:col>
      <xdr:colOff>1099343</xdr:colOff>
      <xdr:row>9</xdr:row>
      <xdr:rowOff>389277</xdr:rowOff>
    </xdr:to>
    <xdr:pic>
      <xdr:nvPicPr>
        <xdr:cNvPr id="5" name="Imagen 4">
          <a:extLst>
            <a:ext uri="{FF2B5EF4-FFF2-40B4-BE49-F238E27FC236}">
              <a16:creationId xmlns:a16="http://schemas.microsoft.com/office/drawing/2014/main" id="{582192F4-374C-446D-B2AC-2C67FD78FAA2}"/>
            </a:ext>
          </a:extLst>
        </xdr:cNvPr>
        <xdr:cNvPicPr>
          <a:picLocks noChangeAspect="1"/>
        </xdr:cNvPicPr>
      </xdr:nvPicPr>
      <xdr:blipFill>
        <a:blip xmlns:r="http://schemas.openxmlformats.org/officeDocument/2006/relationships" r:embed="rId4"/>
        <a:stretch>
          <a:fillRect/>
        </a:stretch>
      </xdr:blipFill>
      <xdr:spPr>
        <a:xfrm>
          <a:off x="7450138" y="4508840"/>
          <a:ext cx="869155" cy="823912"/>
        </a:xfrm>
        <a:prstGeom prst="rect">
          <a:avLst/>
        </a:prstGeom>
      </xdr:spPr>
    </xdr:pic>
    <xdr:clientData/>
  </xdr:twoCellAnchor>
  <xdr:twoCellAnchor editAs="oneCell">
    <xdr:from>
      <xdr:col>7</xdr:col>
      <xdr:colOff>261258</xdr:colOff>
      <xdr:row>10</xdr:row>
      <xdr:rowOff>238125</xdr:rowOff>
    </xdr:from>
    <xdr:to>
      <xdr:col>7</xdr:col>
      <xdr:colOff>1108957</xdr:colOff>
      <xdr:row>10</xdr:row>
      <xdr:rowOff>1158082</xdr:rowOff>
    </xdr:to>
    <xdr:pic>
      <xdr:nvPicPr>
        <xdr:cNvPr id="6" name="Imagen 5">
          <a:extLst>
            <a:ext uri="{FF2B5EF4-FFF2-40B4-BE49-F238E27FC236}">
              <a16:creationId xmlns:a16="http://schemas.microsoft.com/office/drawing/2014/main" id="{E5E9AC92-DC78-45A2-BF3B-28CB7B955A13}"/>
            </a:ext>
          </a:extLst>
        </xdr:cNvPr>
        <xdr:cNvPicPr>
          <a:picLocks noChangeAspect="1"/>
        </xdr:cNvPicPr>
      </xdr:nvPicPr>
      <xdr:blipFill>
        <a:blip xmlns:r="http://schemas.openxmlformats.org/officeDocument/2006/relationships" r:embed="rId5"/>
        <a:stretch>
          <a:fillRect/>
        </a:stretch>
      </xdr:blipFill>
      <xdr:spPr>
        <a:xfrm>
          <a:off x="7481208" y="6362700"/>
          <a:ext cx="847699" cy="919957"/>
        </a:xfrm>
        <a:prstGeom prst="rect">
          <a:avLst/>
        </a:prstGeom>
      </xdr:spPr>
    </xdr:pic>
    <xdr:clientData/>
  </xdr:twoCellAnchor>
  <xdr:twoCellAnchor editAs="oneCell">
    <xdr:from>
      <xdr:col>7</xdr:col>
      <xdr:colOff>226219</xdr:colOff>
      <xdr:row>9</xdr:row>
      <xdr:rowOff>428625</xdr:rowOff>
    </xdr:from>
    <xdr:to>
      <xdr:col>7</xdr:col>
      <xdr:colOff>1107281</xdr:colOff>
      <xdr:row>10</xdr:row>
      <xdr:rowOff>185398</xdr:rowOff>
    </xdr:to>
    <xdr:pic>
      <xdr:nvPicPr>
        <xdr:cNvPr id="7" name="Imagen 6">
          <a:extLst>
            <a:ext uri="{FF2B5EF4-FFF2-40B4-BE49-F238E27FC236}">
              <a16:creationId xmlns:a16="http://schemas.microsoft.com/office/drawing/2014/main" id="{80CC8420-21AE-4F30-86C3-0D4B5114DA5B}"/>
            </a:ext>
          </a:extLst>
        </xdr:cNvPr>
        <xdr:cNvPicPr>
          <a:picLocks noChangeAspect="1"/>
        </xdr:cNvPicPr>
      </xdr:nvPicPr>
      <xdr:blipFill>
        <a:blip xmlns:r="http://schemas.openxmlformats.org/officeDocument/2006/relationships" r:embed="rId6"/>
        <a:stretch>
          <a:fillRect/>
        </a:stretch>
      </xdr:blipFill>
      <xdr:spPr>
        <a:xfrm>
          <a:off x="7446169" y="5372100"/>
          <a:ext cx="881062" cy="937873"/>
        </a:xfrm>
        <a:prstGeom prst="rect">
          <a:avLst/>
        </a:prstGeom>
      </xdr:spPr>
    </xdr:pic>
    <xdr:clientData/>
  </xdr:twoCellAnchor>
  <xdr:twoCellAnchor editAs="oneCell">
    <xdr:from>
      <xdr:col>7</xdr:col>
      <xdr:colOff>233362</xdr:colOff>
      <xdr:row>11</xdr:row>
      <xdr:rowOff>1037430</xdr:rowOff>
    </xdr:from>
    <xdr:to>
      <xdr:col>7</xdr:col>
      <xdr:colOff>1185862</xdr:colOff>
      <xdr:row>12</xdr:row>
      <xdr:rowOff>736142</xdr:rowOff>
    </xdr:to>
    <xdr:pic>
      <xdr:nvPicPr>
        <xdr:cNvPr id="8" name="Imagen 7">
          <a:extLst>
            <a:ext uri="{FF2B5EF4-FFF2-40B4-BE49-F238E27FC236}">
              <a16:creationId xmlns:a16="http://schemas.microsoft.com/office/drawing/2014/main" id="{2459E898-4E09-48DC-BFD0-6B8BD6DD8E46}"/>
            </a:ext>
          </a:extLst>
        </xdr:cNvPr>
        <xdr:cNvPicPr>
          <a:picLocks noChangeAspect="1"/>
        </xdr:cNvPicPr>
      </xdr:nvPicPr>
      <xdr:blipFill>
        <a:blip xmlns:r="http://schemas.openxmlformats.org/officeDocument/2006/relationships" r:embed="rId2"/>
        <a:stretch>
          <a:fillRect/>
        </a:stretch>
      </xdr:blipFill>
      <xdr:spPr>
        <a:xfrm>
          <a:off x="7453312" y="8343105"/>
          <a:ext cx="952500" cy="898862"/>
        </a:xfrm>
        <a:prstGeom prst="rect">
          <a:avLst/>
        </a:prstGeom>
      </xdr:spPr>
    </xdr:pic>
    <xdr:clientData/>
  </xdr:twoCellAnchor>
  <xdr:twoCellAnchor editAs="oneCell">
    <xdr:from>
      <xdr:col>7</xdr:col>
      <xdr:colOff>206375</xdr:colOff>
      <xdr:row>13</xdr:row>
      <xdr:rowOff>635001</xdr:rowOff>
    </xdr:from>
    <xdr:to>
      <xdr:col>7</xdr:col>
      <xdr:colOff>1225236</xdr:colOff>
      <xdr:row>13</xdr:row>
      <xdr:rowOff>1566797</xdr:rowOff>
    </xdr:to>
    <xdr:pic>
      <xdr:nvPicPr>
        <xdr:cNvPr id="9" name="Imagen 8">
          <a:extLst>
            <a:ext uri="{FF2B5EF4-FFF2-40B4-BE49-F238E27FC236}">
              <a16:creationId xmlns:a16="http://schemas.microsoft.com/office/drawing/2014/main" id="{5BD6C2C7-1C4E-4B96-9473-132A11A96D88}"/>
            </a:ext>
          </a:extLst>
        </xdr:cNvPr>
        <xdr:cNvPicPr>
          <a:picLocks noChangeAspect="1"/>
        </xdr:cNvPicPr>
      </xdr:nvPicPr>
      <xdr:blipFill>
        <a:blip xmlns:r="http://schemas.openxmlformats.org/officeDocument/2006/relationships" r:embed="rId4"/>
        <a:stretch>
          <a:fillRect/>
        </a:stretch>
      </xdr:blipFill>
      <xdr:spPr>
        <a:xfrm>
          <a:off x="7426325" y="10340976"/>
          <a:ext cx="1018861" cy="931796"/>
        </a:xfrm>
        <a:prstGeom prst="rect">
          <a:avLst/>
        </a:prstGeom>
      </xdr:spPr>
    </xdr:pic>
    <xdr:clientData/>
  </xdr:twoCellAnchor>
  <xdr:twoCellAnchor editAs="oneCell">
    <xdr:from>
      <xdr:col>7</xdr:col>
      <xdr:colOff>243743</xdr:colOff>
      <xdr:row>12</xdr:row>
      <xdr:rowOff>800100</xdr:rowOff>
    </xdr:from>
    <xdr:to>
      <xdr:col>7</xdr:col>
      <xdr:colOff>1204005</xdr:colOff>
      <xdr:row>13</xdr:row>
      <xdr:rowOff>609600</xdr:rowOff>
    </xdr:to>
    <xdr:pic>
      <xdr:nvPicPr>
        <xdr:cNvPr id="10" name="Imagen 9">
          <a:extLst>
            <a:ext uri="{FF2B5EF4-FFF2-40B4-BE49-F238E27FC236}">
              <a16:creationId xmlns:a16="http://schemas.microsoft.com/office/drawing/2014/main" id="{18D8D478-C9CD-4858-9513-C0B8546FFE99}"/>
            </a:ext>
          </a:extLst>
        </xdr:cNvPr>
        <xdr:cNvPicPr>
          <a:picLocks noChangeAspect="1"/>
        </xdr:cNvPicPr>
      </xdr:nvPicPr>
      <xdr:blipFill>
        <a:blip xmlns:r="http://schemas.openxmlformats.org/officeDocument/2006/relationships" r:embed="rId6"/>
        <a:stretch>
          <a:fillRect/>
        </a:stretch>
      </xdr:blipFill>
      <xdr:spPr>
        <a:xfrm>
          <a:off x="7463693" y="9305925"/>
          <a:ext cx="960262" cy="1009650"/>
        </a:xfrm>
        <a:prstGeom prst="rect">
          <a:avLst/>
        </a:prstGeom>
      </xdr:spPr>
    </xdr:pic>
    <xdr:clientData/>
  </xdr:twoCellAnchor>
  <xdr:twoCellAnchor editAs="oneCell">
    <xdr:from>
      <xdr:col>7</xdr:col>
      <xdr:colOff>228487</xdr:colOff>
      <xdr:row>40</xdr:row>
      <xdr:rowOff>131761</xdr:rowOff>
    </xdr:from>
    <xdr:to>
      <xdr:col>7</xdr:col>
      <xdr:colOff>1161143</xdr:colOff>
      <xdr:row>45</xdr:row>
      <xdr:rowOff>127001</xdr:rowOff>
    </xdr:to>
    <xdr:pic>
      <xdr:nvPicPr>
        <xdr:cNvPr id="11" name="Imagen 10">
          <a:extLst>
            <a:ext uri="{FF2B5EF4-FFF2-40B4-BE49-F238E27FC236}">
              <a16:creationId xmlns:a16="http://schemas.microsoft.com/office/drawing/2014/main" id="{52C7603B-C6FF-4255-BF90-981581DC3907}"/>
            </a:ext>
          </a:extLst>
        </xdr:cNvPr>
        <xdr:cNvPicPr>
          <a:picLocks noChangeAspect="1"/>
        </xdr:cNvPicPr>
      </xdr:nvPicPr>
      <xdr:blipFill>
        <a:blip xmlns:r="http://schemas.openxmlformats.org/officeDocument/2006/relationships" r:embed="rId7"/>
        <a:stretch>
          <a:fillRect/>
        </a:stretch>
      </xdr:blipFill>
      <xdr:spPr>
        <a:xfrm>
          <a:off x="7448437" y="24553861"/>
          <a:ext cx="932656" cy="1042990"/>
        </a:xfrm>
        <a:prstGeom prst="rect">
          <a:avLst/>
        </a:prstGeom>
      </xdr:spPr>
    </xdr:pic>
    <xdr:clientData/>
  </xdr:twoCellAnchor>
  <xdr:twoCellAnchor editAs="oneCell">
    <xdr:from>
      <xdr:col>7</xdr:col>
      <xdr:colOff>285182</xdr:colOff>
      <xdr:row>30</xdr:row>
      <xdr:rowOff>517071</xdr:rowOff>
    </xdr:from>
    <xdr:to>
      <xdr:col>7</xdr:col>
      <xdr:colOff>1201964</xdr:colOff>
      <xdr:row>34</xdr:row>
      <xdr:rowOff>175654</xdr:rowOff>
    </xdr:to>
    <xdr:pic>
      <xdr:nvPicPr>
        <xdr:cNvPr id="12" name="Imagen 11">
          <a:extLst>
            <a:ext uri="{FF2B5EF4-FFF2-40B4-BE49-F238E27FC236}">
              <a16:creationId xmlns:a16="http://schemas.microsoft.com/office/drawing/2014/main" id="{CC962E36-9C85-4FC6-B2B2-4401B8F807B0}"/>
            </a:ext>
          </a:extLst>
        </xdr:cNvPr>
        <xdr:cNvPicPr>
          <a:picLocks noChangeAspect="1"/>
        </xdr:cNvPicPr>
      </xdr:nvPicPr>
      <xdr:blipFill>
        <a:blip xmlns:r="http://schemas.openxmlformats.org/officeDocument/2006/relationships" r:embed="rId8"/>
        <a:stretch>
          <a:fillRect/>
        </a:stretch>
      </xdr:blipFill>
      <xdr:spPr>
        <a:xfrm>
          <a:off x="7505132" y="21795921"/>
          <a:ext cx="916782" cy="1268308"/>
        </a:xfrm>
        <a:prstGeom prst="rect">
          <a:avLst/>
        </a:prstGeom>
      </xdr:spPr>
    </xdr:pic>
    <xdr:clientData/>
  </xdr:twoCellAnchor>
  <xdr:twoCellAnchor editAs="oneCell">
    <xdr:from>
      <xdr:col>7</xdr:col>
      <xdr:colOff>246062</xdr:colOff>
      <xdr:row>35</xdr:row>
      <xdr:rowOff>113323</xdr:rowOff>
    </xdr:from>
    <xdr:to>
      <xdr:col>7</xdr:col>
      <xdr:colOff>1176757</xdr:colOff>
      <xdr:row>39</xdr:row>
      <xdr:rowOff>113392</xdr:rowOff>
    </xdr:to>
    <xdr:pic>
      <xdr:nvPicPr>
        <xdr:cNvPr id="13" name="Imagen 12">
          <a:extLst>
            <a:ext uri="{FF2B5EF4-FFF2-40B4-BE49-F238E27FC236}">
              <a16:creationId xmlns:a16="http://schemas.microsoft.com/office/drawing/2014/main" id="{971A7DFE-A6E3-4095-B998-7D833F702D9E}"/>
            </a:ext>
          </a:extLst>
        </xdr:cNvPr>
        <xdr:cNvPicPr>
          <a:picLocks noChangeAspect="1"/>
        </xdr:cNvPicPr>
      </xdr:nvPicPr>
      <xdr:blipFill>
        <a:blip xmlns:r="http://schemas.openxmlformats.org/officeDocument/2006/relationships" r:embed="rId9"/>
        <a:stretch>
          <a:fillRect/>
        </a:stretch>
      </xdr:blipFill>
      <xdr:spPr>
        <a:xfrm>
          <a:off x="7466012" y="23211448"/>
          <a:ext cx="930695" cy="1114494"/>
        </a:xfrm>
        <a:prstGeom prst="rect">
          <a:avLst/>
        </a:prstGeom>
      </xdr:spPr>
    </xdr:pic>
    <xdr:clientData/>
  </xdr:twoCellAnchor>
  <xdr:twoCellAnchor editAs="oneCell">
    <xdr:from>
      <xdr:col>7</xdr:col>
      <xdr:colOff>258915</xdr:colOff>
      <xdr:row>46</xdr:row>
      <xdr:rowOff>200593</xdr:rowOff>
    </xdr:from>
    <xdr:to>
      <xdr:col>7</xdr:col>
      <xdr:colOff>1217691</xdr:colOff>
      <xdr:row>50</xdr:row>
      <xdr:rowOff>262619</xdr:rowOff>
    </xdr:to>
    <xdr:pic>
      <xdr:nvPicPr>
        <xdr:cNvPr id="14" name="Imagen 13">
          <a:extLst>
            <a:ext uri="{FF2B5EF4-FFF2-40B4-BE49-F238E27FC236}">
              <a16:creationId xmlns:a16="http://schemas.microsoft.com/office/drawing/2014/main" id="{2C558B4E-7B81-4283-A829-8C05E3D61545}"/>
            </a:ext>
          </a:extLst>
        </xdr:cNvPr>
        <xdr:cNvPicPr>
          <a:picLocks noChangeAspect="1"/>
        </xdr:cNvPicPr>
      </xdr:nvPicPr>
      <xdr:blipFill>
        <a:blip xmlns:r="http://schemas.openxmlformats.org/officeDocument/2006/relationships" r:embed="rId10"/>
        <a:stretch>
          <a:fillRect/>
        </a:stretch>
      </xdr:blipFill>
      <xdr:spPr>
        <a:xfrm>
          <a:off x="7478865" y="25879993"/>
          <a:ext cx="958776" cy="1109776"/>
        </a:xfrm>
        <a:prstGeom prst="rect">
          <a:avLst/>
        </a:prstGeom>
      </xdr:spPr>
    </xdr:pic>
    <xdr:clientData/>
  </xdr:twoCellAnchor>
  <xdr:twoCellAnchor editAs="oneCell">
    <xdr:from>
      <xdr:col>7</xdr:col>
      <xdr:colOff>284390</xdr:colOff>
      <xdr:row>29</xdr:row>
      <xdr:rowOff>258535</xdr:rowOff>
    </xdr:from>
    <xdr:to>
      <xdr:col>7</xdr:col>
      <xdr:colOff>1252765</xdr:colOff>
      <xdr:row>30</xdr:row>
      <xdr:rowOff>359228</xdr:rowOff>
    </xdr:to>
    <xdr:pic>
      <xdr:nvPicPr>
        <xdr:cNvPr id="15" name="Imagen 14">
          <a:extLst>
            <a:ext uri="{FF2B5EF4-FFF2-40B4-BE49-F238E27FC236}">
              <a16:creationId xmlns:a16="http://schemas.microsoft.com/office/drawing/2014/main" id="{344E47A7-4229-4B1A-ACAF-D033B8B141DA}"/>
            </a:ext>
          </a:extLst>
        </xdr:cNvPr>
        <xdr:cNvPicPr>
          <a:picLocks noChangeAspect="1"/>
        </xdr:cNvPicPr>
      </xdr:nvPicPr>
      <xdr:blipFill>
        <a:blip xmlns:r="http://schemas.openxmlformats.org/officeDocument/2006/relationships" r:embed="rId6"/>
        <a:stretch>
          <a:fillRect/>
        </a:stretch>
      </xdr:blipFill>
      <xdr:spPr>
        <a:xfrm>
          <a:off x="7504340" y="20603935"/>
          <a:ext cx="968375" cy="1034143"/>
        </a:xfrm>
        <a:prstGeom prst="rect">
          <a:avLst/>
        </a:prstGeom>
      </xdr:spPr>
    </xdr:pic>
    <xdr:clientData/>
  </xdr:twoCellAnchor>
  <xdr:twoCellAnchor>
    <xdr:from>
      <xdr:col>7</xdr:col>
      <xdr:colOff>1453696</xdr:colOff>
      <xdr:row>7</xdr:row>
      <xdr:rowOff>0</xdr:rowOff>
    </xdr:from>
    <xdr:to>
      <xdr:col>7</xdr:col>
      <xdr:colOff>1850571</xdr:colOff>
      <xdr:row>94</xdr:row>
      <xdr:rowOff>365125</xdr:rowOff>
    </xdr:to>
    <xdr:sp macro="" textlink="">
      <xdr:nvSpPr>
        <xdr:cNvPr id="16" name="Rectángulo 15">
          <a:extLst>
            <a:ext uri="{FF2B5EF4-FFF2-40B4-BE49-F238E27FC236}">
              <a16:creationId xmlns:a16="http://schemas.microsoft.com/office/drawing/2014/main" id="{7845B597-E4B0-4467-95CC-428DDB0D92A6}"/>
            </a:ext>
          </a:extLst>
        </xdr:cNvPr>
        <xdr:cNvSpPr/>
      </xdr:nvSpPr>
      <xdr:spPr>
        <a:xfrm>
          <a:off x="8673646" y="2581275"/>
          <a:ext cx="396875" cy="425227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l"/>
          <a:r>
            <a:rPr lang="es-CO" sz="1100">
              <a:solidFill>
                <a:schemeClr val="bg1"/>
              </a:solidFill>
            </a:rPr>
            <a:t>                                                                                                                                                                                                                                                                                                                                                                                                                                                                                                                                     </a:t>
          </a:r>
          <a:r>
            <a:rPr lang="es-CO" sz="2000">
              <a:solidFill>
                <a:schemeClr val="bg1"/>
              </a:solidFill>
            </a:rPr>
            <a:t> 17</a:t>
          </a:r>
          <a:r>
            <a:rPr lang="es-CO" sz="1100">
              <a:solidFill>
                <a:schemeClr val="bg1"/>
              </a:solidFill>
            </a:rPr>
            <a:t>    ALIANZAS PARA LOGRAR LOS</a:t>
          </a:r>
          <a:r>
            <a:rPr lang="es-CO" sz="1100" baseline="0">
              <a:solidFill>
                <a:schemeClr val="bg1"/>
              </a:solidFill>
            </a:rPr>
            <a:t> OBJETIVOS</a:t>
          </a:r>
          <a:endParaRPr lang="es-CO" sz="1100">
            <a:solidFill>
              <a:schemeClr val="bg1"/>
            </a:solidFill>
          </a:endParaRPr>
        </a:p>
      </xdr:txBody>
    </xdr:sp>
    <xdr:clientData/>
  </xdr:twoCellAnchor>
  <xdr:twoCellAnchor editAs="oneCell">
    <xdr:from>
      <xdr:col>1</xdr:col>
      <xdr:colOff>530678</xdr:colOff>
      <xdr:row>0</xdr:row>
      <xdr:rowOff>0</xdr:rowOff>
    </xdr:from>
    <xdr:to>
      <xdr:col>4</xdr:col>
      <xdr:colOff>499871</xdr:colOff>
      <xdr:row>3</xdr:row>
      <xdr:rowOff>217715</xdr:rowOff>
    </xdr:to>
    <xdr:pic>
      <xdr:nvPicPr>
        <xdr:cNvPr id="17" name="Imagen 16">
          <a:extLst>
            <a:ext uri="{FF2B5EF4-FFF2-40B4-BE49-F238E27FC236}">
              <a16:creationId xmlns:a16="http://schemas.microsoft.com/office/drawing/2014/main" id="{CB7C3C18-FFFF-4EAA-BCCE-77E173F9806A}"/>
            </a:ext>
          </a:extLst>
        </xdr:cNvPr>
        <xdr:cNvPicPr>
          <a:picLocks noChangeAspect="1"/>
        </xdr:cNvPicPr>
      </xdr:nvPicPr>
      <xdr:blipFill>
        <a:blip xmlns:r="http://schemas.openxmlformats.org/officeDocument/2006/relationships" r:embed="rId11"/>
        <a:stretch>
          <a:fillRect/>
        </a:stretch>
      </xdr:blipFill>
      <xdr:spPr>
        <a:xfrm>
          <a:off x="892628" y="0"/>
          <a:ext cx="2683818" cy="1027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DE%20ACCIO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on insitucional"/>
      <sheetName val="Seguimiento"/>
      <sheetName val="Presupuesto"/>
      <sheetName val="Indicadores y metas"/>
    </sheetNames>
    <sheetDataSet>
      <sheetData sheetId="0"/>
      <sheetData sheetId="1"/>
      <sheetData sheetId="2">
        <row r="7">
          <cell r="B7" t="str">
            <v>2.1.1.01.01.001.01</v>
          </cell>
          <cell r="C7" t="str">
            <v>sueldos personal de nomina</v>
          </cell>
          <cell r="D7">
            <v>7884978404</v>
          </cell>
        </row>
        <row r="8">
          <cell r="B8" t="str">
            <v>2.1.1.01.01.001.02</v>
          </cell>
          <cell r="C8" t="str">
            <v>horas extras, dominicales, festivos y recargos</v>
          </cell>
          <cell r="D8">
            <v>480000000</v>
          </cell>
        </row>
        <row r="9">
          <cell r="B9" t="str">
            <v>2.1.1.01.01.001.05</v>
          </cell>
          <cell r="C9" t="str">
            <v>auxilio de transporte</v>
          </cell>
          <cell r="D9">
            <v>16704000</v>
          </cell>
        </row>
        <row r="10">
          <cell r="B10" t="str">
            <v>2.1.1.01.01.001.06</v>
          </cell>
          <cell r="C10" t="str">
            <v>prima de servicio</v>
          </cell>
          <cell r="D10">
            <v>801833662</v>
          </cell>
        </row>
        <row r="11">
          <cell r="B11" t="str">
            <v>2.1.1.01.01.002.06.01</v>
          </cell>
          <cell r="C11" t="str">
            <v>Pirma servicio convencional semestral</v>
          </cell>
          <cell r="D11">
            <v>685650296</v>
          </cell>
        </row>
        <row r="12">
          <cell r="B12" t="str">
            <v>2.1.1.01.01.002.06.02</v>
          </cell>
          <cell r="C12" t="str">
            <v>Prima semestral ambiental</v>
          </cell>
          <cell r="D12">
            <v>914200395</v>
          </cell>
        </row>
        <row r="13">
          <cell r="B13" t="str">
            <v>2.1.1.01.01.001.06.03</v>
          </cell>
          <cell r="C13" t="str">
            <v>prima de vacaciones</v>
          </cell>
          <cell r="D13">
            <v>646644214</v>
          </cell>
        </row>
        <row r="14">
          <cell r="B14" t="str">
            <v>2.1.1.01.01.002.12.02.00</v>
          </cell>
          <cell r="C14" t="str">
            <v>aporte fondo de vivienda</v>
          </cell>
          <cell r="D14">
            <v>156029835</v>
          </cell>
        </row>
        <row r="15">
          <cell r="B15" t="str">
            <v>2.1.1.01.02.001.01</v>
          </cell>
          <cell r="C15" t="str">
            <v>aporte pensión</v>
          </cell>
          <cell r="D15">
            <v>1154640474</v>
          </cell>
        </row>
        <row r="16">
          <cell r="B16" t="str">
            <v>2.1.1.01.02.002.01</v>
          </cell>
          <cell r="C16" t="str">
            <v>aporte salud</v>
          </cell>
          <cell r="D16">
            <v>74479967</v>
          </cell>
        </row>
        <row r="17">
          <cell r="B17" t="str">
            <v>2.1.1.01.02.003.01</v>
          </cell>
          <cell r="C17" t="str">
            <v>cesantías</v>
          </cell>
          <cell r="D17">
            <v>801833662</v>
          </cell>
        </row>
        <row r="18">
          <cell r="B18" t="str">
            <v>2.1.1.01.02.003.02</v>
          </cell>
          <cell r="C18" t="str">
            <v>intereses sobre cesantías</v>
          </cell>
          <cell r="D18">
            <v>96220039</v>
          </cell>
        </row>
        <row r="19">
          <cell r="B19" t="str">
            <v>2.1.1.01.02.004</v>
          </cell>
          <cell r="C19" t="str">
            <v>aportes a cajas de compensación familiar</v>
          </cell>
          <cell r="D19">
            <v>384880158</v>
          </cell>
        </row>
        <row r="20">
          <cell r="B20" t="str">
            <v>2.1.1.01.02.005</v>
          </cell>
          <cell r="C20" t="str">
            <v>aportes generales al sistema de riesgos laborales</v>
          </cell>
          <cell r="D20">
            <v>336770138</v>
          </cell>
        </row>
        <row r="21">
          <cell r="B21" t="str">
            <v>2.1.1.01.02.006</v>
          </cell>
          <cell r="C21" t="str">
            <v>aportes al ICBF</v>
          </cell>
          <cell r="D21">
            <v>17012033</v>
          </cell>
        </row>
        <row r="22">
          <cell r="B22" t="str">
            <v>2.1.1.01.02.007</v>
          </cell>
          <cell r="C22" t="str">
            <v>aportes al SENA</v>
          </cell>
          <cell r="D22">
            <v>11341355</v>
          </cell>
        </row>
        <row r="23">
          <cell r="B23" t="str">
            <v>2.1.1.01.03.001.01</v>
          </cell>
          <cell r="C23" t="str">
            <v>vacaciones</v>
          </cell>
          <cell r="D23">
            <v>862192285</v>
          </cell>
        </row>
        <row r="24">
          <cell r="B24" t="str">
            <v>2.1.1.01.03.001.04</v>
          </cell>
          <cell r="C24" t="str">
            <v>dotación y suministro de trabajo</v>
          </cell>
          <cell r="D24">
            <v>362543135</v>
          </cell>
        </row>
        <row r="25">
          <cell r="B25" t="str">
            <v>2.1.1.01.03.069</v>
          </cell>
          <cell r="C25" t="str">
            <v>apoyo de sostenimiento aprendices sena</v>
          </cell>
          <cell r="D25">
            <v>96000000</v>
          </cell>
        </row>
        <row r="26">
          <cell r="B26" t="str">
            <v>2.1.1.01.03.110</v>
          </cell>
          <cell r="C26" t="str">
            <v>Plan complementario de salud</v>
          </cell>
          <cell r="D26">
            <v>550000000</v>
          </cell>
        </row>
        <row r="27">
          <cell r="B27" t="str">
            <v>2.1.1.01.03.111</v>
          </cell>
          <cell r="C27" t="str">
            <v>auxilios educativos</v>
          </cell>
          <cell r="D27">
            <v>773714955</v>
          </cell>
        </row>
        <row r="28">
          <cell r="B28" t="str">
            <v>2.1.1.01.03.114</v>
          </cell>
          <cell r="C28" t="str">
            <v>auxilio de rodamiento</v>
          </cell>
          <cell r="D28">
            <v>146292000</v>
          </cell>
        </row>
        <row r="29">
          <cell r="B29" t="str">
            <v>2.1.2.02.01.002..01</v>
          </cell>
          <cell r="C29" t="str">
            <v>elementos de aseo y cafetería</v>
          </cell>
          <cell r="D29">
            <v>87000000</v>
          </cell>
        </row>
        <row r="30">
          <cell r="B30" t="str">
            <v>2.1.2.02.01.003.01</v>
          </cell>
          <cell r="C30" t="str">
            <v>combustibles y lubricantes</v>
          </cell>
          <cell r="D30">
            <v>1773393494</v>
          </cell>
        </row>
        <row r="31">
          <cell r="B31" t="str">
            <v>2.1.2.02.01.003.02</v>
          </cell>
          <cell r="C31" t="str">
            <v>reparación de vehículos maquinaria y equipo</v>
          </cell>
          <cell r="D31">
            <v>3330848297</v>
          </cell>
        </row>
        <row r="32">
          <cell r="B32" t="str">
            <v>2.1.2.02.01.003.02</v>
          </cell>
          <cell r="C32" t="str">
            <v>reparación de vehículos maquinaria y equipo</v>
          </cell>
          <cell r="D32">
            <v>60000000</v>
          </cell>
        </row>
        <row r="33">
          <cell r="B33" t="str">
            <v>2.1.2.02.01.003.03</v>
          </cell>
          <cell r="C33" t="str">
            <v>costo de recolección y transporte</v>
          </cell>
          <cell r="D33">
            <v>9523570000</v>
          </cell>
        </row>
        <row r="34">
          <cell r="B34" t="str">
            <v>2.1.2.02.01.003.03</v>
          </cell>
          <cell r="C34" t="str">
            <v>costo de recolección y transporte</v>
          </cell>
          <cell r="D34">
            <v>363216000</v>
          </cell>
        </row>
        <row r="35">
          <cell r="B35" t="str">
            <v>2.1.2.02.01.003.04</v>
          </cell>
          <cell r="C35" t="str">
            <v>costo de barrido</v>
          </cell>
          <cell r="D35">
            <v>11389096000</v>
          </cell>
        </row>
        <row r="36">
          <cell r="D36">
            <v>5075867627</v>
          </cell>
        </row>
        <row r="37">
          <cell r="B37" t="str">
            <v>2.1.2.02.01.003.05</v>
          </cell>
          <cell r="C37" t="str">
            <v>costo de comercialización facturación y recaudo</v>
          </cell>
          <cell r="D37">
            <v>54000000</v>
          </cell>
        </row>
        <row r="38">
          <cell r="B38" t="str">
            <v>2.1.2.02.01.003.05</v>
          </cell>
          <cell r="C38" t="str">
            <v>costo de comercialización facturación y recaudo</v>
          </cell>
          <cell r="D38">
            <v>45000000</v>
          </cell>
        </row>
        <row r="39">
          <cell r="B39" t="str">
            <v>2.1.2.02.01.003.05</v>
          </cell>
          <cell r="C39" t="str">
            <v>costo de comercialización facturación y recaudo</v>
          </cell>
          <cell r="D39">
            <v>54324240</v>
          </cell>
        </row>
        <row r="40">
          <cell r="B40" t="str">
            <v>2.1.2.02.01.003.06</v>
          </cell>
          <cell r="C40" t="str">
            <v>costo limpieza urbana por suscriptor</v>
          </cell>
          <cell r="D40">
            <v>2984143725</v>
          </cell>
        </row>
        <row r="41">
          <cell r="B41" t="str">
            <v>2.1.2.02.01.003.08</v>
          </cell>
          <cell r="C41" t="str">
            <v>costo tratamiento de lixiviados</v>
          </cell>
          <cell r="D41">
            <v>3362891068</v>
          </cell>
        </row>
        <row r="42">
          <cell r="B42" t="str">
            <v>2.1.2.02.01.003.09</v>
          </cell>
          <cell r="C42" t="str">
            <v>costo de disposición final</v>
          </cell>
          <cell r="D42">
            <v>8880608368</v>
          </cell>
        </row>
        <row r="43">
          <cell r="B43" t="str">
            <v>2.1.2.02.01.003.11</v>
          </cell>
          <cell r="C43" t="str">
            <v>otros materiales y suministros</v>
          </cell>
          <cell r="D43">
            <v>126000000</v>
          </cell>
        </row>
        <row r="44">
          <cell r="B44" t="str">
            <v>2.1.2.02.01.003.12</v>
          </cell>
          <cell r="C44" t="str">
            <v>impresos y publicaciones</v>
          </cell>
          <cell r="D44">
            <v>18850000</v>
          </cell>
        </row>
        <row r="45">
          <cell r="B45" t="str">
            <v>2.1.2.02.01.003.12</v>
          </cell>
          <cell r="C45" t="str">
            <v>impresos y publicaciones</v>
          </cell>
          <cell r="D45">
            <v>24000000</v>
          </cell>
        </row>
        <row r="46">
          <cell r="B46" t="str">
            <v>2.1.2.02.01.003.13</v>
          </cell>
          <cell r="C46" t="str">
            <v>seguros</v>
          </cell>
          <cell r="D46">
            <v>1267000000</v>
          </cell>
        </row>
        <row r="47">
          <cell r="B47" t="str">
            <v>2.1.2.02.01.003.14</v>
          </cell>
          <cell r="C47" t="str">
            <v>comunicación y transporte</v>
          </cell>
          <cell r="D47">
            <v>5000000</v>
          </cell>
        </row>
        <row r="48">
          <cell r="B48" t="str">
            <v>2.1.2.02.02.006.01</v>
          </cell>
          <cell r="C48" t="str">
            <v>servicios públicos</v>
          </cell>
          <cell r="D48">
            <v>661600000</v>
          </cell>
        </row>
        <row r="49">
          <cell r="B49" t="str">
            <v>2.1.2.02.02.007.01.01</v>
          </cell>
          <cell r="C49" t="str">
            <v>gastos financieros</v>
          </cell>
          <cell r="D49">
            <v>624000000</v>
          </cell>
        </row>
        <row r="50">
          <cell r="B50" t="str">
            <v>2.1.2.02.02.007.05</v>
          </cell>
          <cell r="C50" t="str">
            <v>arrendamientos</v>
          </cell>
          <cell r="D50">
            <v>66000000</v>
          </cell>
        </row>
        <row r="51">
          <cell r="B51" t="str">
            <v>2.1.2.02.02.008.01</v>
          </cell>
          <cell r="C51" t="str">
            <v>servicios personal indirecto-honorarios</v>
          </cell>
          <cell r="D51">
            <v>911160000</v>
          </cell>
        </row>
        <row r="52">
          <cell r="B52" t="str">
            <v>2.1.2.02.02.008.01</v>
          </cell>
          <cell r="C52" t="str">
            <v>servicios personal indirecto-honorarios</v>
          </cell>
          <cell r="D52">
            <v>210000000</v>
          </cell>
        </row>
        <row r="53">
          <cell r="B53" t="str">
            <v>2.1.2.02.02.008.01</v>
          </cell>
          <cell r="C53" t="str">
            <v>servicios personal indirecto-honorarios</v>
          </cell>
          <cell r="D53">
            <v>19000000</v>
          </cell>
        </row>
        <row r="54">
          <cell r="B54" t="str">
            <v>2.1.2.02.02.008.01</v>
          </cell>
          <cell r="C54" t="str">
            <v>servicios personal indirecto-honorarios</v>
          </cell>
          <cell r="D54">
            <v>17000000</v>
          </cell>
        </row>
        <row r="55">
          <cell r="B55" t="str">
            <v>2.1.2.02.02.008.01</v>
          </cell>
          <cell r="C55" t="str">
            <v>servicios personal indirecto-honorarios</v>
          </cell>
          <cell r="D55">
            <v>40500000</v>
          </cell>
        </row>
        <row r="56">
          <cell r="B56" t="str">
            <v>2.1.2.02.02.008.03</v>
          </cell>
          <cell r="C56" t="str">
            <v>publicidad y medios</v>
          </cell>
          <cell r="D56">
            <v>5000000</v>
          </cell>
        </row>
        <row r="57">
          <cell r="B57" t="str">
            <v>2.1.2.02.02.008.04</v>
          </cell>
          <cell r="C57" t="str">
            <v>servicios personal indirecto-servicios técnicos</v>
          </cell>
          <cell r="D57">
            <v>811200000</v>
          </cell>
        </row>
        <row r="58">
          <cell r="B58" t="str">
            <v>2.1.2.02.02.009.01</v>
          </cell>
          <cell r="C58" t="str">
            <v>bienestar social</v>
          </cell>
          <cell r="D58">
            <v>57500000</v>
          </cell>
        </row>
        <row r="59">
          <cell r="B59" t="str">
            <v>2.1.2.02.02.009.02</v>
          </cell>
          <cell r="C59" t="str">
            <v>vigilancia</v>
          </cell>
          <cell r="D59">
            <v>1100000000</v>
          </cell>
        </row>
        <row r="60">
          <cell r="B60" t="str">
            <v>2.1.2.02.02.009.03</v>
          </cell>
          <cell r="C60" t="str">
            <v>mantenimiento de instalaciones y equipos de oficina</v>
          </cell>
          <cell r="D60">
            <v>220000000</v>
          </cell>
        </row>
        <row r="61">
          <cell r="B61" t="str">
            <v>2.1.2.02.02.009.03</v>
          </cell>
          <cell r="C61" t="str">
            <v>mantenimiento de instalaciones y equipos de oficina</v>
          </cell>
          <cell r="D61">
            <v>60000000</v>
          </cell>
        </row>
        <row r="62">
          <cell r="B62" t="str">
            <v>2.1.2.02.02.009.04</v>
          </cell>
          <cell r="C62" t="str">
            <v>otros gastos generales</v>
          </cell>
          <cell r="D62">
            <v>87000000</v>
          </cell>
        </row>
        <row r="63">
          <cell r="B63" t="str">
            <v>2.1.2.02.02.009.05</v>
          </cell>
          <cell r="C63" t="str">
            <v>convenio emergencia sanitaria</v>
          </cell>
          <cell r="D63">
            <v>6000000</v>
          </cell>
        </row>
        <row r="64">
          <cell r="B64" t="str">
            <v>2.1.2.02.02.009.06</v>
          </cell>
          <cell r="C64" t="str">
            <v>otros convenios y contratos interadministrativos</v>
          </cell>
          <cell r="D64">
            <v>6000000</v>
          </cell>
        </row>
        <row r="65">
          <cell r="B65" t="str">
            <v>2.1.2.02.02.010.10</v>
          </cell>
          <cell r="C65" t="str">
            <v>viáticos y gastos de viaje</v>
          </cell>
          <cell r="D65">
            <v>56000000</v>
          </cell>
        </row>
        <row r="66">
          <cell r="B66" t="str">
            <v>2.1.3.07.02.030.01</v>
          </cell>
          <cell r="C66" t="str">
            <v>beneficio sindical</v>
          </cell>
          <cell r="D66">
            <v>848141985</v>
          </cell>
        </row>
        <row r="67">
          <cell r="B67" t="str">
            <v>2.1.3.07.02.031.01</v>
          </cell>
          <cell r="C67" t="str">
            <v>Seguridad y salud en el trabajo</v>
          </cell>
          <cell r="D67">
            <v>434500000</v>
          </cell>
        </row>
        <row r="68">
          <cell r="B68" t="str">
            <v>2.1.3.07.02.098.01</v>
          </cell>
          <cell r="C68" t="str">
            <v>capacitación</v>
          </cell>
          <cell r="D68">
            <v>10000000</v>
          </cell>
        </row>
        <row r="69">
          <cell r="B69" t="str">
            <v>2.1.3.13.01.001</v>
          </cell>
          <cell r="C69" t="str">
            <v>sentencias</v>
          </cell>
          <cell r="D69">
            <v>948000000</v>
          </cell>
        </row>
        <row r="70">
          <cell r="B70" t="str">
            <v>2.1.8.01.01.01</v>
          </cell>
          <cell r="C70" t="str">
            <v>impuestos varios</v>
          </cell>
          <cell r="D70">
            <v>6964000000</v>
          </cell>
        </row>
        <row r="71">
          <cell r="B71" t="str">
            <v>2.1.8.04.05.001</v>
          </cell>
          <cell r="C71" t="str">
            <v>superintendencia de servicios públicos domiciliarios</v>
          </cell>
          <cell r="D71">
            <v>190000000</v>
          </cell>
        </row>
        <row r="72">
          <cell r="B72" t="str">
            <v>2.1.8.04.05.002</v>
          </cell>
          <cell r="C72" t="str">
            <v>tasa retributiva ambiental</v>
          </cell>
          <cell r="D72">
            <v>1500000</v>
          </cell>
        </row>
        <row r="73">
          <cell r="B73" t="str">
            <v>2.1.8.04.05.003</v>
          </cell>
          <cell r="C73" t="str">
            <v>comisión reguladora CRA</v>
          </cell>
          <cell r="D73">
            <v>180000000</v>
          </cell>
        </row>
        <row r="74">
          <cell r="B74" t="str">
            <v>2.1.8.04.05.004</v>
          </cell>
          <cell r="C74" t="str">
            <v>cuota auditaje Contraloría</v>
          </cell>
          <cell r="D74">
            <v>384000000</v>
          </cell>
        </row>
        <row r="75">
          <cell r="B75" t="str">
            <v>2.1.8.05.01.001</v>
          </cell>
          <cell r="C75" t="str">
            <v>Multas y sanciones</v>
          </cell>
          <cell r="D75">
            <v>37500000</v>
          </cell>
        </row>
        <row r="76">
          <cell r="B76" t="str">
            <v>2.1.8.05.01.004.01</v>
          </cell>
          <cell r="C76" t="str">
            <v>gastos legales</v>
          </cell>
          <cell r="D76">
            <v>11600000</v>
          </cell>
        </row>
        <row r="77">
          <cell r="B77" t="str">
            <v>2.3.2.01.01.003.01.06.02</v>
          </cell>
          <cell r="C77" t="str">
            <v>costo de disposición final clausura y posclausura</v>
          </cell>
          <cell r="D77">
            <v>7500000000</v>
          </cell>
        </row>
        <row r="78">
          <cell r="B78" t="str">
            <v>2.3.2.01.01.003.01.06.03</v>
          </cell>
          <cell r="C78" t="str">
            <v>tecnología licencias e informática</v>
          </cell>
          <cell r="D78">
            <v>250000000</v>
          </cell>
        </row>
        <row r="79">
          <cell r="B79" t="str">
            <v>2.3.2.01.01.003.01.06.04</v>
          </cell>
          <cell r="C79" t="str">
            <v>propiedad planta y equipo</v>
          </cell>
          <cell r="D79">
            <v>74000000</v>
          </cell>
        </row>
        <row r="80">
          <cell r="B80" t="str">
            <v>2.3.2.01.01.003.01.06.05</v>
          </cell>
          <cell r="C80" t="str">
            <v>propiedad planta y equipo</v>
          </cell>
          <cell r="D80">
            <v>50000000</v>
          </cell>
        </row>
        <row r="81">
          <cell r="B81" t="str">
            <v>2.1.3.07.02.023</v>
          </cell>
          <cell r="C81" t="str">
            <v>Indemnizaciones ( no de pensiones)</v>
          </cell>
          <cell r="D81">
            <v>100000000</v>
          </cell>
        </row>
      </sheetData>
      <sheetData sheetId="3">
        <row r="8">
          <cell r="C8" t="str">
            <v>Informes de seguimiento y cumplimiento a las obligaciones Res 0456 de 2024</v>
          </cell>
          <cell r="E8">
            <v>4</v>
          </cell>
        </row>
        <row r="9">
          <cell r="C9" t="str">
            <v>Continuidad en la operación del sistema de tratamiento de lixiviados (informe de operación)</v>
          </cell>
          <cell r="E9" t="str">
            <v>30 días/mes</v>
          </cell>
        </row>
        <row r="10">
          <cell r="C10" t="str">
            <v>Porcentaje de avance en la formulación de herramienta de análisis de datos del centro de monitoreo de la EMAB</v>
          </cell>
          <cell r="E10">
            <v>1</v>
          </cell>
        </row>
        <row r="11">
          <cell r="C11" t="str">
            <v>Cumplimiento de las frecuencias de recolección de residuos solidos</v>
          </cell>
          <cell r="E11">
            <v>1</v>
          </cell>
        </row>
        <row r="12">
          <cell r="C12" t="str">
            <v xml:space="preserve">Cumplimiento de los km programados para el componente de barrido </v>
          </cell>
          <cell r="E12">
            <v>1</v>
          </cell>
        </row>
        <row r="13">
          <cell r="C13" t="str">
            <v>Cumplimiento de la ejecución de poda de arboles</v>
          </cell>
          <cell r="E13">
            <v>1</v>
          </cell>
        </row>
        <row r="14">
          <cell r="C14" t="str">
            <v>Cumplimiento de la ejecución del lavado de áreas publicas</v>
          </cell>
          <cell r="E14">
            <v>1</v>
          </cell>
        </row>
        <row r="15">
          <cell r="C15" t="str">
            <v>Cumplimiento a la ejecución de corte de césped</v>
          </cell>
          <cell r="E15">
            <v>1</v>
          </cell>
        </row>
        <row r="16">
          <cell r="C16" t="str">
            <v>Porcentaje de cumplimiento de los mantenimientos preventivos y correctivos de la flota vehicular</v>
          </cell>
          <cell r="E16">
            <v>1</v>
          </cell>
        </row>
        <row r="17">
          <cell r="C17" t="str">
            <v>Porcentaje de avance en la ejecución del PESV</v>
          </cell>
          <cell r="E17">
            <v>0.9</v>
          </cell>
        </row>
        <row r="22">
          <cell r="C22" t="str">
            <v xml:space="preserve">Número de personas sensibilizadas </v>
          </cell>
          <cell r="E22">
            <v>40000</v>
          </cell>
        </row>
        <row r="23">
          <cell r="C23" t="str">
            <v>Adecuación de unidad de almacenamiento RESPEL</v>
          </cell>
          <cell r="E23">
            <v>1</v>
          </cell>
        </row>
        <row r="24">
          <cell r="C24" t="str">
            <v xml:space="preserve">Porcentaje de avance en la construcción del sistema de gestión ambiental </v>
          </cell>
          <cell r="E24">
            <v>1</v>
          </cell>
        </row>
        <row r="25">
          <cell r="C25" t="str">
            <v>Integración del Sistema de Gestión Ambiental-SGA</v>
          </cell>
          <cell r="E25">
            <v>1</v>
          </cell>
        </row>
        <row r="30">
          <cell r="C30" t="str">
            <v>Porcentaje de avance en la actualización del sistema de gestión de calidad</v>
          </cell>
          <cell r="E30">
            <v>1</v>
          </cell>
        </row>
        <row r="31">
          <cell r="C31" t="str">
            <v xml:space="preserve">Documento técnico y soportes de la actuación particular </v>
          </cell>
          <cell r="E31">
            <v>1</v>
          </cell>
        </row>
        <row r="32">
          <cell r="C32" t="str">
            <v>Porcentaje de cumplimiento del plan de acción institucional PAI 2026</v>
          </cell>
          <cell r="E32">
            <v>0.9</v>
          </cell>
        </row>
        <row r="33">
          <cell r="C33" t="str">
            <v>Porcentaje de avance en la implementación del sistema de gestión del conocimiento</v>
          </cell>
          <cell r="E33">
            <v>0.2</v>
          </cell>
        </row>
        <row r="34">
          <cell r="C34" t="str">
            <v>Porcentaje de avance en el diagnostico, priorización y gestión de la información asociada a bases de datos de la EMAB</v>
          </cell>
          <cell r="E34">
            <v>0.2</v>
          </cell>
        </row>
        <row r="35">
          <cell r="C35" t="str">
            <v xml:space="preserve">No de áreas con procesos de físico a digital  </v>
          </cell>
          <cell r="E35">
            <v>7</v>
          </cell>
        </row>
        <row r="37">
          <cell r="C37" t="str">
            <v>Auditoria de certificación en la norma 45001:2015</v>
          </cell>
          <cell r="E37">
            <v>1</v>
          </cell>
        </row>
        <row r="38">
          <cell r="C38" t="str">
            <v>Porcentaje de cumplimiento de los mantenimientos preventivos y correctivos de los equipos de computo y servidor de la EMAB</v>
          </cell>
          <cell r="E38">
            <v>1</v>
          </cell>
        </row>
        <row r="39">
          <cell r="C39" t="str">
            <v>Realizar el assessment del sistema de TI</v>
          </cell>
          <cell r="E39">
            <v>1</v>
          </cell>
        </row>
        <row r="43">
          <cell r="C43" t="str">
            <v>Porcentaje de avance en la actualización del reglamento interno de trabajo de acuerdo a la reforma laboral</v>
          </cell>
          <cell r="E43">
            <v>1</v>
          </cell>
        </row>
        <row r="44">
          <cell r="C44" t="str">
            <v xml:space="preserve">Avance en socialización del reglamento interno de trabajo </v>
          </cell>
          <cell r="E44">
            <v>1</v>
          </cell>
        </row>
        <row r="45">
          <cell r="C45" t="str">
            <v>Medición del clima organizacional</v>
          </cell>
          <cell r="E45">
            <v>1</v>
          </cell>
        </row>
        <row r="46">
          <cell r="C46" t="str">
            <v xml:space="preserve">Formulación del plan de acción para la mitigación de los riesgos asociados a los resultados de la medición del clima organizacional </v>
          </cell>
          <cell r="E46">
            <v>1</v>
          </cell>
        </row>
        <row r="47">
          <cell r="C47" t="str">
            <v>Documentación del proceso de evaluación por objetivos y formalización en el SGC</v>
          </cell>
          <cell r="E47">
            <v>1</v>
          </cell>
        </row>
        <row r="48">
          <cell r="C48" t="str">
            <v>Planificación de actividades asociadas al plan de bienestar para la vigencia 2026</v>
          </cell>
          <cell r="E48">
            <v>1</v>
          </cell>
        </row>
        <row r="49">
          <cell r="C49" t="str">
            <v>Porcentaje de avance en la implementación del SG-SST</v>
          </cell>
          <cell r="E49">
            <v>0.9</v>
          </cell>
        </row>
        <row r="50">
          <cell r="C50" t="str">
            <v>Cumplimiento de actividades del SVE</v>
          </cell>
          <cell r="E50">
            <v>0.9</v>
          </cell>
        </row>
        <row r="51">
          <cell r="C51" t="str">
            <v>No de acompañamientos a  cargos estratégicos- GD</v>
          </cell>
          <cell r="E51">
            <v>8</v>
          </cell>
        </row>
        <row r="56">
          <cell r="C56" t="str">
            <v>Numero de informes presentados - costos ABC</v>
          </cell>
          <cell r="E56">
            <v>4</v>
          </cell>
        </row>
        <row r="57">
          <cell r="C57" t="str">
            <v>Numero de informes presentados- Indicadores financieros</v>
          </cell>
          <cell r="E57">
            <v>4</v>
          </cell>
        </row>
        <row r="58">
          <cell r="C58" t="str">
            <v>Numero de informes presentados revisoría Fiscal</v>
          </cell>
          <cell r="E58">
            <v>3</v>
          </cell>
        </row>
        <row r="59">
          <cell r="C59" t="str">
            <v>Numero de informes presentados auditoria externa</v>
          </cell>
          <cell r="E59">
            <v>3</v>
          </cell>
        </row>
        <row r="63">
          <cell r="C63" t="str">
            <v xml:space="preserve">Porcentaje de eficiencia de recaudo total </v>
          </cell>
          <cell r="E63" t="str">
            <v>&gt;=93%</v>
          </cell>
        </row>
        <row r="64">
          <cell r="C64" t="str">
            <v>Numero de usuarios aforados</v>
          </cell>
          <cell r="E64">
            <v>8500</v>
          </cell>
        </row>
        <row r="65">
          <cell r="C65" t="str">
            <v>Total de usuarios Facturados</v>
          </cell>
          <cell r="E65">
            <v>180143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4357-8549-49F6-A1AE-F1A135AEA2BF}">
  <sheetPr>
    <pageSetUpPr fitToPage="1"/>
  </sheetPr>
  <dimension ref="B1:R97"/>
  <sheetViews>
    <sheetView showGridLines="0" tabSelected="1" zoomScale="60" zoomScaleNormal="60" workbookViewId="0">
      <pane xSplit="1" ySplit="7" topLeftCell="B92" activePane="bottomRight" state="frozen"/>
      <selection pane="topRight" activeCell="B1" sqref="B1"/>
      <selection pane="bottomLeft" activeCell="A8" sqref="A8"/>
      <selection pane="bottomRight" activeCell="P7" sqref="P7"/>
    </sheetView>
  </sheetViews>
  <sheetFormatPr baseColWidth="10" defaultColWidth="11.42578125" defaultRowHeight="16.5" x14ac:dyDescent="0.25"/>
  <cols>
    <col min="1" max="1" width="5.42578125" style="2" customWidth="1"/>
    <col min="2" max="2" width="11.85546875" style="2" customWidth="1"/>
    <col min="3" max="3" width="17" style="2" customWidth="1"/>
    <col min="4" max="4" width="11.85546875" style="2" customWidth="1"/>
    <col min="5" max="5" width="19.140625" style="2" customWidth="1"/>
    <col min="6" max="6" width="20.28515625" style="2" customWidth="1"/>
    <col min="7" max="7" width="26.28515625" style="2" customWidth="1"/>
    <col min="8" max="8" width="29.140625" style="2" customWidth="1"/>
    <col min="9" max="9" width="12.42578125" style="3" customWidth="1"/>
    <col min="10" max="10" width="20.140625" style="4" customWidth="1"/>
    <col min="11" max="11" width="49" style="5" customWidth="1"/>
    <col min="12" max="12" width="27.28515625" style="4" customWidth="1"/>
    <col min="13" max="13" width="27.28515625" style="6" customWidth="1"/>
    <col min="14" max="14" width="36.28515625" style="6" customWidth="1"/>
    <col min="15" max="15" width="21.42578125" style="7" customWidth="1"/>
    <col min="16" max="16" width="23" style="7" customWidth="1"/>
    <col min="17" max="17" width="36.85546875" style="8" customWidth="1"/>
    <col min="18" max="18" width="22.28515625" style="9" customWidth="1"/>
    <col min="19" max="16384" width="11.42578125" style="2"/>
  </cols>
  <sheetData>
    <row r="1" spans="2:18" s="1" customFormat="1" ht="30.75" customHeight="1" x14ac:dyDescent="0.25">
      <c r="B1" s="115"/>
      <c r="C1" s="116"/>
      <c r="D1" s="116"/>
      <c r="E1" s="117"/>
      <c r="F1" s="124" t="s">
        <v>0</v>
      </c>
      <c r="G1" s="124"/>
      <c r="H1" s="124"/>
      <c r="I1" s="124"/>
      <c r="J1" s="124"/>
      <c r="K1" s="124"/>
      <c r="L1" s="124"/>
      <c r="M1" s="124"/>
      <c r="N1" s="124"/>
      <c r="O1" s="124"/>
      <c r="P1" s="124"/>
      <c r="Q1" s="125" t="s">
        <v>1</v>
      </c>
      <c r="R1" s="126"/>
    </row>
    <row r="2" spans="2:18" s="1" customFormat="1" ht="16.5" customHeight="1" x14ac:dyDescent="0.25">
      <c r="B2" s="118"/>
      <c r="C2" s="119"/>
      <c r="D2" s="119"/>
      <c r="E2" s="120"/>
      <c r="F2" s="124"/>
      <c r="G2" s="124"/>
      <c r="H2" s="124"/>
      <c r="I2" s="124"/>
      <c r="J2" s="124"/>
      <c r="K2" s="124"/>
      <c r="L2" s="124"/>
      <c r="M2" s="124"/>
      <c r="N2" s="124"/>
      <c r="O2" s="124"/>
      <c r="P2" s="124"/>
      <c r="Q2" s="125" t="s">
        <v>2</v>
      </c>
      <c r="R2" s="126"/>
    </row>
    <row r="3" spans="2:18" s="1" customFormat="1" ht="16.5" customHeight="1" x14ac:dyDescent="0.25">
      <c r="B3" s="118"/>
      <c r="C3" s="119"/>
      <c r="D3" s="119"/>
      <c r="E3" s="120"/>
      <c r="F3" s="124"/>
      <c r="G3" s="124"/>
      <c r="H3" s="124"/>
      <c r="I3" s="124"/>
      <c r="J3" s="124"/>
      <c r="K3" s="124"/>
      <c r="L3" s="124"/>
      <c r="M3" s="124"/>
      <c r="N3" s="124"/>
      <c r="O3" s="124"/>
      <c r="P3" s="124"/>
      <c r="Q3" s="125" t="s">
        <v>3</v>
      </c>
      <c r="R3" s="126"/>
    </row>
    <row r="4" spans="2:18" s="1" customFormat="1" ht="23.25" customHeight="1" x14ac:dyDescent="0.25">
      <c r="B4" s="121"/>
      <c r="C4" s="122"/>
      <c r="D4" s="122"/>
      <c r="E4" s="123"/>
      <c r="F4" s="124"/>
      <c r="G4" s="124"/>
      <c r="H4" s="124"/>
      <c r="I4" s="124"/>
      <c r="J4" s="124"/>
      <c r="K4" s="124"/>
      <c r="L4" s="124"/>
      <c r="M4" s="124"/>
      <c r="N4" s="124"/>
      <c r="O4" s="124"/>
      <c r="P4" s="124"/>
      <c r="Q4" s="125" t="s">
        <v>4</v>
      </c>
      <c r="R4" s="126"/>
    </row>
    <row r="5" spans="2:18" ht="14.25" customHeight="1" thickBot="1" x14ac:dyDescent="0.3">
      <c r="B5" s="100"/>
      <c r="C5" s="100"/>
      <c r="D5" s="100"/>
      <c r="E5" s="100"/>
    </row>
    <row r="6" spans="2:18" ht="54" customHeight="1" thickBot="1" x14ac:dyDescent="0.3">
      <c r="B6" s="101" t="s">
        <v>5</v>
      </c>
      <c r="C6" s="102"/>
      <c r="D6" s="103" t="s">
        <v>6</v>
      </c>
      <c r="E6" s="104"/>
      <c r="F6" s="102"/>
      <c r="G6" s="105" t="s">
        <v>7</v>
      </c>
      <c r="H6" s="106"/>
      <c r="I6" s="107" t="s">
        <v>8</v>
      </c>
      <c r="J6" s="108"/>
      <c r="K6" s="108"/>
      <c r="L6" s="108"/>
      <c r="M6" s="108"/>
      <c r="N6" s="108"/>
      <c r="O6" s="108"/>
      <c r="P6" s="108"/>
      <c r="Q6" s="108"/>
      <c r="R6" s="108"/>
    </row>
    <row r="7" spans="2:18" ht="48" customHeight="1" thickBot="1" x14ac:dyDescent="0.3">
      <c r="B7" s="10" t="s">
        <v>9</v>
      </c>
      <c r="C7" s="11" t="s">
        <v>10</v>
      </c>
      <c r="D7" s="11" t="s">
        <v>9</v>
      </c>
      <c r="E7" s="11" t="s">
        <v>10</v>
      </c>
      <c r="F7" s="11" t="s">
        <v>11</v>
      </c>
      <c r="G7" s="11" t="s">
        <v>12</v>
      </c>
      <c r="H7" s="11" t="s">
        <v>13</v>
      </c>
      <c r="I7" s="11" t="s">
        <v>9</v>
      </c>
      <c r="J7" s="11" t="s">
        <v>10</v>
      </c>
      <c r="K7" s="11" t="s">
        <v>14</v>
      </c>
      <c r="L7" s="11" t="s">
        <v>15</v>
      </c>
      <c r="M7" s="11" t="s">
        <v>16</v>
      </c>
      <c r="N7" s="11" t="s">
        <v>17</v>
      </c>
      <c r="O7" s="12" t="s">
        <v>18</v>
      </c>
      <c r="P7" s="12" t="s">
        <v>19</v>
      </c>
      <c r="Q7" s="11" t="s">
        <v>20</v>
      </c>
      <c r="R7" s="13" t="s">
        <v>21</v>
      </c>
    </row>
    <row r="8" spans="2:18" ht="93" customHeight="1" x14ac:dyDescent="0.25">
      <c r="B8" s="109" t="s">
        <v>22</v>
      </c>
      <c r="C8" s="112" t="s">
        <v>23</v>
      </c>
      <c r="D8" s="89" t="s">
        <v>24</v>
      </c>
      <c r="E8" s="97" t="s">
        <v>25</v>
      </c>
      <c r="F8" s="97" t="s">
        <v>26</v>
      </c>
      <c r="G8" s="97" t="s">
        <v>27</v>
      </c>
      <c r="H8" s="97"/>
      <c r="I8" s="87" t="s">
        <v>28</v>
      </c>
      <c r="J8" s="87" t="s">
        <v>29</v>
      </c>
      <c r="K8" s="99" t="s">
        <v>30</v>
      </c>
      <c r="L8" s="97" t="s">
        <v>31</v>
      </c>
      <c r="M8" s="14" t="str">
        <f>[1]Presupuesto!B42</f>
        <v>2.1.2.02.01.003.09</v>
      </c>
      <c r="N8" s="14" t="str">
        <f>[1]Presupuesto!C42</f>
        <v>costo de disposición final</v>
      </c>
      <c r="O8" s="15">
        <f>[1]Presupuesto!D42</f>
        <v>8880608368</v>
      </c>
      <c r="P8" s="93">
        <f>SUM(O8:O10)</f>
        <v>16386608368</v>
      </c>
      <c r="Q8" s="87" t="str">
        <f>'[1]Indicadores y metas'!C8</f>
        <v>Informes de seguimiento y cumplimiento a las obligaciones Res 0456 de 2024</v>
      </c>
      <c r="R8" s="95">
        <f>'[1]Indicadores y metas'!E8</f>
        <v>4</v>
      </c>
    </row>
    <row r="9" spans="2:18" ht="93" customHeight="1" x14ac:dyDescent="0.25">
      <c r="B9" s="110"/>
      <c r="C9" s="113"/>
      <c r="D9" s="90"/>
      <c r="E9" s="57"/>
      <c r="F9" s="57"/>
      <c r="G9" s="57"/>
      <c r="H9" s="57"/>
      <c r="I9" s="73"/>
      <c r="J9" s="73"/>
      <c r="K9" s="79"/>
      <c r="L9" s="57"/>
      <c r="M9" s="16" t="str">
        <f>[1]Presupuesto!B63</f>
        <v>2.1.2.02.02.009.05</v>
      </c>
      <c r="N9" s="16" t="str">
        <f>[1]Presupuesto!C63</f>
        <v>convenio emergencia sanitaria</v>
      </c>
      <c r="O9" s="17">
        <f>[1]Presupuesto!D63</f>
        <v>6000000</v>
      </c>
      <c r="P9" s="77"/>
      <c r="Q9" s="73"/>
      <c r="R9" s="96"/>
    </row>
    <row r="10" spans="2:18" ht="93" customHeight="1" x14ac:dyDescent="0.25">
      <c r="B10" s="110"/>
      <c r="C10" s="113"/>
      <c r="D10" s="90"/>
      <c r="E10" s="57"/>
      <c r="F10" s="57"/>
      <c r="G10" s="57"/>
      <c r="H10" s="57"/>
      <c r="I10" s="73"/>
      <c r="J10" s="73"/>
      <c r="K10" s="79"/>
      <c r="L10" s="57"/>
      <c r="M10" s="16" t="str">
        <f>[1]Presupuesto!B77</f>
        <v>2.3.2.01.01.003.01.06.02</v>
      </c>
      <c r="N10" s="16" t="str">
        <f>[1]Presupuesto!C77</f>
        <v>costo de disposición final clausura y posclausura</v>
      </c>
      <c r="O10" s="17">
        <f>[1]Presupuesto!D77</f>
        <v>7500000000</v>
      </c>
      <c r="P10" s="77"/>
      <c r="Q10" s="73"/>
      <c r="R10" s="96"/>
    </row>
    <row r="11" spans="2:18" ht="93" customHeight="1" thickBot="1" x14ac:dyDescent="0.3">
      <c r="B11" s="111"/>
      <c r="C11" s="114"/>
      <c r="D11" s="92"/>
      <c r="E11" s="98"/>
      <c r="F11" s="98"/>
      <c r="G11" s="98"/>
      <c r="H11" s="98"/>
      <c r="I11" s="18" t="s">
        <v>32</v>
      </c>
      <c r="J11" s="18" t="s">
        <v>33</v>
      </c>
      <c r="K11" s="19" t="s">
        <v>34</v>
      </c>
      <c r="L11" s="98"/>
      <c r="M11" s="18" t="str">
        <f>[1]Presupuesto!B41</f>
        <v>2.1.2.02.01.003.08</v>
      </c>
      <c r="N11" s="18" t="str">
        <f>[1]Presupuesto!C41</f>
        <v>costo tratamiento de lixiviados</v>
      </c>
      <c r="O11" s="20">
        <f>[1]Presupuesto!D41</f>
        <v>3362891068</v>
      </c>
      <c r="P11" s="20">
        <f>SUM(O11:O11)</f>
        <v>3362891068</v>
      </c>
      <c r="Q11" s="18" t="str">
        <f>'[1]Indicadores y metas'!C9</f>
        <v>Continuidad en la operación del sistema de tratamiento de lixiviados (informe de operación)</v>
      </c>
      <c r="R11" s="21" t="str">
        <f>'[1]Indicadores y metas'!E9</f>
        <v>30 días/mes</v>
      </c>
    </row>
    <row r="12" spans="2:18" s="22" customFormat="1" ht="94.5" customHeight="1" x14ac:dyDescent="0.25">
      <c r="B12" s="83" t="s">
        <v>35</v>
      </c>
      <c r="C12" s="87" t="s">
        <v>36</v>
      </c>
      <c r="D12" s="89" t="s">
        <v>37</v>
      </c>
      <c r="E12" s="87" t="s">
        <v>38</v>
      </c>
      <c r="F12" s="87" t="s">
        <v>39</v>
      </c>
      <c r="G12" s="87" t="s">
        <v>40</v>
      </c>
      <c r="H12" s="87"/>
      <c r="I12" s="87" t="s">
        <v>41</v>
      </c>
      <c r="J12" s="87" t="s">
        <v>42</v>
      </c>
      <c r="K12" s="87" t="s">
        <v>43</v>
      </c>
      <c r="L12" s="87" t="s">
        <v>44</v>
      </c>
      <c r="M12" s="14" t="str">
        <f>[1]Presupuesto!B37</f>
        <v>2.1.2.02.01.003.05</v>
      </c>
      <c r="N12" s="14" t="str">
        <f>[1]Presupuesto!C37</f>
        <v>costo de comercialización facturación y recaudo</v>
      </c>
      <c r="O12" s="15">
        <f>[1]Presupuesto!D37</f>
        <v>54000000</v>
      </c>
      <c r="P12" s="93">
        <f>+O12+O13</f>
        <v>78000000</v>
      </c>
      <c r="Q12" s="87" t="str">
        <f>'[1]Indicadores y metas'!C22</f>
        <v xml:space="preserve">Número de personas sensibilizadas </v>
      </c>
      <c r="R12" s="82">
        <f>'[1]Indicadores y metas'!E22</f>
        <v>40000</v>
      </c>
    </row>
    <row r="13" spans="2:18" s="22" customFormat="1" ht="94.5" customHeight="1" x14ac:dyDescent="0.25">
      <c r="B13" s="84"/>
      <c r="C13" s="73"/>
      <c r="D13" s="90"/>
      <c r="E13" s="73"/>
      <c r="F13" s="73"/>
      <c r="G13" s="73"/>
      <c r="H13" s="73"/>
      <c r="I13" s="73"/>
      <c r="J13" s="73"/>
      <c r="K13" s="73"/>
      <c r="L13" s="73"/>
      <c r="M13" s="16" t="str">
        <f>+[1]Presupuesto!B45</f>
        <v>2.1.2.02.01.003.12</v>
      </c>
      <c r="N13" s="16" t="str">
        <f>+[1]Presupuesto!C45</f>
        <v>impresos y publicaciones</v>
      </c>
      <c r="O13" s="17">
        <f>+[1]Presupuesto!D45</f>
        <v>24000000</v>
      </c>
      <c r="P13" s="77"/>
      <c r="Q13" s="73"/>
      <c r="R13" s="81"/>
    </row>
    <row r="14" spans="2:18" s="22" customFormat="1" ht="126" customHeight="1" thickBot="1" x14ac:dyDescent="0.3">
      <c r="B14" s="86"/>
      <c r="C14" s="88"/>
      <c r="D14" s="92"/>
      <c r="E14" s="88"/>
      <c r="F14" s="88"/>
      <c r="G14" s="88"/>
      <c r="H14" s="88"/>
      <c r="I14" s="18" t="s">
        <v>45</v>
      </c>
      <c r="J14" s="18" t="s">
        <v>46</v>
      </c>
      <c r="K14" s="19" t="s">
        <v>47</v>
      </c>
      <c r="L14" s="88"/>
      <c r="M14" s="18" t="str">
        <f>+[1]Presupuesto!B80</f>
        <v>2.3.2.01.01.003.01.06.05</v>
      </c>
      <c r="N14" s="18" t="str">
        <f>+[1]Presupuesto!C80</f>
        <v>propiedad planta y equipo</v>
      </c>
      <c r="O14" s="20">
        <f>+[1]Presupuesto!D80</f>
        <v>50000000</v>
      </c>
      <c r="P14" s="20">
        <f>+O14</f>
        <v>50000000</v>
      </c>
      <c r="Q14" s="18" t="str">
        <f>'[1]Indicadores y metas'!C23</f>
        <v>Adecuación de unidad de almacenamiento RESPEL</v>
      </c>
      <c r="R14" s="21">
        <f>'[1]Indicadores y metas'!E23</f>
        <v>1</v>
      </c>
    </row>
    <row r="15" spans="2:18" s="22" customFormat="1" ht="79.5" customHeight="1" x14ac:dyDescent="0.25">
      <c r="B15" s="83" t="s">
        <v>48</v>
      </c>
      <c r="C15" s="87" t="s">
        <v>49</v>
      </c>
      <c r="D15" s="87" t="s">
        <v>50</v>
      </c>
      <c r="E15" s="87" t="s">
        <v>51</v>
      </c>
      <c r="F15" s="89" t="s">
        <v>52</v>
      </c>
      <c r="G15" s="87" t="s">
        <v>53</v>
      </c>
      <c r="H15" s="87"/>
      <c r="I15" s="14" t="s">
        <v>54</v>
      </c>
      <c r="J15" s="14" t="s">
        <v>55</v>
      </c>
      <c r="K15" s="23" t="s">
        <v>56</v>
      </c>
      <c r="L15" s="24" t="s">
        <v>57</v>
      </c>
      <c r="M15" s="14" t="str">
        <f>+[1]Presupuesto!B34</f>
        <v>2.1.2.02.01.003.03</v>
      </c>
      <c r="N15" s="14" t="str">
        <f>+[1]Presupuesto!C34</f>
        <v>costo de recolección y transporte</v>
      </c>
      <c r="O15" s="15">
        <f>+[1]Presupuesto!D34</f>
        <v>363216000</v>
      </c>
      <c r="P15" s="93">
        <f>SUM(O15:O21)</f>
        <v>26033419219</v>
      </c>
      <c r="Q15" s="14" t="str">
        <f>'[1]Indicadores y metas'!C10</f>
        <v>Porcentaje de avance en la formulación de herramienta de análisis de datos del centro de monitoreo de la EMAB</v>
      </c>
      <c r="R15" s="25">
        <f>'[1]Indicadores y metas'!E10</f>
        <v>1</v>
      </c>
    </row>
    <row r="16" spans="2:18" ht="42.75" customHeight="1" x14ac:dyDescent="0.25">
      <c r="B16" s="84"/>
      <c r="C16" s="73"/>
      <c r="D16" s="73"/>
      <c r="E16" s="73"/>
      <c r="F16" s="90"/>
      <c r="G16" s="73"/>
      <c r="H16" s="73"/>
      <c r="I16" s="94" t="s">
        <v>58</v>
      </c>
      <c r="J16" s="73" t="s">
        <v>59</v>
      </c>
      <c r="K16" s="79" t="s">
        <v>60</v>
      </c>
      <c r="L16" s="57" t="s">
        <v>61</v>
      </c>
      <c r="M16" s="26" t="str">
        <f>+[1]Presupuesto!B33</f>
        <v>2.1.2.02.01.003.03</v>
      </c>
      <c r="N16" s="26" t="str">
        <f>+[1]Presupuesto!C33</f>
        <v>costo de recolección y transporte</v>
      </c>
      <c r="O16" s="27">
        <f>+[1]Presupuesto!D33</f>
        <v>9523570000</v>
      </c>
      <c r="P16" s="77"/>
      <c r="Q16" s="73" t="str">
        <f>'[1]Indicadores y metas'!C11</f>
        <v>Cumplimiento de las frecuencias de recolección de residuos solidos</v>
      </c>
      <c r="R16" s="78">
        <f>'[1]Indicadores y metas'!E11</f>
        <v>1</v>
      </c>
    </row>
    <row r="17" spans="2:18" ht="42.75" customHeight="1" x14ac:dyDescent="0.25">
      <c r="B17" s="84"/>
      <c r="C17" s="73"/>
      <c r="D17" s="73"/>
      <c r="E17" s="73"/>
      <c r="F17" s="90"/>
      <c r="G17" s="73"/>
      <c r="H17" s="73"/>
      <c r="I17" s="94"/>
      <c r="J17" s="73"/>
      <c r="K17" s="79"/>
      <c r="L17" s="57"/>
      <c r="M17" s="26" t="str">
        <f>[1]Presupuesto!B30</f>
        <v>2.1.2.02.01.003.01</v>
      </c>
      <c r="N17" s="26" t="str">
        <f>[1]Presupuesto!C30</f>
        <v>combustibles y lubricantes</v>
      </c>
      <c r="O17" s="27">
        <f>[1]Presupuesto!D30</f>
        <v>1773393494</v>
      </c>
      <c r="P17" s="77"/>
      <c r="Q17" s="73"/>
      <c r="R17" s="78"/>
    </row>
    <row r="18" spans="2:18" ht="51.75" customHeight="1" x14ac:dyDescent="0.25">
      <c r="B18" s="84"/>
      <c r="C18" s="73"/>
      <c r="D18" s="73"/>
      <c r="E18" s="73"/>
      <c r="F18" s="90"/>
      <c r="G18" s="73"/>
      <c r="H18" s="73"/>
      <c r="I18" s="94"/>
      <c r="J18" s="73"/>
      <c r="K18" s="79"/>
      <c r="L18" s="57"/>
      <c r="M18" s="16" t="str">
        <f>[1]Presupuesto!B35</f>
        <v>2.1.2.02.01.003.04</v>
      </c>
      <c r="N18" s="16" t="str">
        <f>[1]Presupuesto!C35</f>
        <v>costo de barrido</v>
      </c>
      <c r="O18" s="17">
        <f>[1]Presupuesto!D35</f>
        <v>11389096000</v>
      </c>
      <c r="P18" s="77"/>
      <c r="Q18" s="16" t="str">
        <f>'[1]Indicadores y metas'!C12</f>
        <v xml:space="preserve">Cumplimiento de los km programados para el componente de barrido </v>
      </c>
      <c r="R18" s="28">
        <f>'[1]Indicadores y metas'!E12</f>
        <v>1</v>
      </c>
    </row>
    <row r="19" spans="2:18" ht="42.75" customHeight="1" x14ac:dyDescent="0.25">
      <c r="B19" s="84"/>
      <c r="C19" s="73"/>
      <c r="D19" s="73"/>
      <c r="E19" s="73"/>
      <c r="F19" s="90"/>
      <c r="G19" s="73"/>
      <c r="H19" s="73"/>
      <c r="I19" s="94"/>
      <c r="J19" s="73"/>
      <c r="K19" s="79"/>
      <c r="L19" s="57"/>
      <c r="M19" s="53" t="str">
        <f>[1]Presupuesto!B40</f>
        <v>2.1.2.02.01.003.06</v>
      </c>
      <c r="N19" s="73" t="str">
        <f>[1]Presupuesto!C40</f>
        <v>costo limpieza urbana por suscriptor</v>
      </c>
      <c r="O19" s="77">
        <f>[1]Presupuesto!D40</f>
        <v>2984143725</v>
      </c>
      <c r="P19" s="77"/>
      <c r="Q19" s="16" t="str">
        <f>'[1]Indicadores y metas'!C13</f>
        <v>Cumplimiento de la ejecución de poda de arboles</v>
      </c>
      <c r="R19" s="28">
        <f>'[1]Indicadores y metas'!E13</f>
        <v>1</v>
      </c>
    </row>
    <row r="20" spans="2:18" ht="36" customHeight="1" x14ac:dyDescent="0.25">
      <c r="B20" s="84"/>
      <c r="C20" s="73"/>
      <c r="D20" s="73"/>
      <c r="E20" s="73"/>
      <c r="F20" s="90"/>
      <c r="G20" s="73"/>
      <c r="H20" s="73"/>
      <c r="I20" s="94"/>
      <c r="J20" s="73"/>
      <c r="K20" s="79"/>
      <c r="L20" s="57"/>
      <c r="M20" s="57"/>
      <c r="N20" s="73"/>
      <c r="O20" s="77"/>
      <c r="P20" s="77"/>
      <c r="Q20" s="16" t="str">
        <f>'[1]Indicadores y metas'!C14</f>
        <v>Cumplimiento de la ejecución del lavado de áreas publicas</v>
      </c>
      <c r="R20" s="28">
        <f>'[1]Indicadores y metas'!E14</f>
        <v>1</v>
      </c>
    </row>
    <row r="21" spans="2:18" ht="50.25" customHeight="1" x14ac:dyDescent="0.25">
      <c r="B21" s="84"/>
      <c r="C21" s="73"/>
      <c r="D21" s="73"/>
      <c r="E21" s="73"/>
      <c r="F21" s="90"/>
      <c r="G21" s="73"/>
      <c r="H21" s="73"/>
      <c r="I21" s="94"/>
      <c r="J21" s="73"/>
      <c r="K21" s="79"/>
      <c r="L21" s="57"/>
      <c r="M21" s="57"/>
      <c r="N21" s="73"/>
      <c r="O21" s="77"/>
      <c r="P21" s="77"/>
      <c r="Q21" s="26" t="str">
        <f>'[1]Indicadores y metas'!C15</f>
        <v>Cumplimiento a la ejecución de corte de césped</v>
      </c>
      <c r="R21" s="28">
        <f>'[1]Indicadores y metas'!E15</f>
        <v>1</v>
      </c>
    </row>
    <row r="22" spans="2:18" ht="82.5" customHeight="1" x14ac:dyDescent="0.25">
      <c r="B22" s="84"/>
      <c r="C22" s="73"/>
      <c r="D22" s="73"/>
      <c r="E22" s="73"/>
      <c r="F22" s="90"/>
      <c r="G22" s="73"/>
      <c r="H22" s="73"/>
      <c r="I22" s="73" t="s">
        <v>62</v>
      </c>
      <c r="J22" s="73" t="s">
        <v>63</v>
      </c>
      <c r="K22" s="29" t="s">
        <v>64</v>
      </c>
      <c r="L22" s="53" t="s">
        <v>65</v>
      </c>
      <c r="M22" s="53" t="str">
        <f>+[1]Presupuesto!B52</f>
        <v>2.1.2.02.02.008.01</v>
      </c>
      <c r="N22" s="53" t="str">
        <f>+[1]Presupuesto!C52</f>
        <v>servicios personal indirecto-honorarios</v>
      </c>
      <c r="O22" s="55">
        <f>+[1]Presupuesto!D52</f>
        <v>210000000</v>
      </c>
      <c r="P22" s="77">
        <f>SUM(O22:O29)</f>
        <v>5364041867</v>
      </c>
      <c r="Q22" s="16" t="str">
        <f>'[1]Indicadores y metas'!C56</f>
        <v>Numero de informes presentados - costos ABC</v>
      </c>
      <c r="R22" s="30">
        <f>'[1]Indicadores y metas'!E56</f>
        <v>4</v>
      </c>
    </row>
    <row r="23" spans="2:18" ht="82.5" customHeight="1" x14ac:dyDescent="0.25">
      <c r="B23" s="84"/>
      <c r="C23" s="73"/>
      <c r="D23" s="73"/>
      <c r="E23" s="73"/>
      <c r="F23" s="90"/>
      <c r="G23" s="73"/>
      <c r="H23" s="73"/>
      <c r="I23" s="73"/>
      <c r="J23" s="73"/>
      <c r="K23" s="67" t="s">
        <v>66</v>
      </c>
      <c r="L23" s="57"/>
      <c r="M23" s="57"/>
      <c r="N23" s="57"/>
      <c r="O23" s="58"/>
      <c r="P23" s="77"/>
      <c r="Q23" s="16" t="str">
        <f>'[1]Indicadores y metas'!C57</f>
        <v>Numero de informes presentados- Indicadores financieros</v>
      </c>
      <c r="R23" s="31">
        <f>'[1]Indicadores y metas'!E57</f>
        <v>4</v>
      </c>
    </row>
    <row r="24" spans="2:18" ht="43.5" customHeight="1" x14ac:dyDescent="0.25">
      <c r="B24" s="84"/>
      <c r="C24" s="73"/>
      <c r="D24" s="73"/>
      <c r="E24" s="73"/>
      <c r="F24" s="90"/>
      <c r="G24" s="73"/>
      <c r="H24" s="73"/>
      <c r="I24" s="73"/>
      <c r="J24" s="73"/>
      <c r="K24" s="80"/>
      <c r="L24" s="57"/>
      <c r="M24" s="57"/>
      <c r="N24" s="57"/>
      <c r="O24" s="58"/>
      <c r="P24" s="77"/>
      <c r="Q24" s="16" t="str">
        <f>'[1]Indicadores y metas'!C58</f>
        <v>Numero de informes presentados revisoría Fiscal</v>
      </c>
      <c r="R24" s="31">
        <f>'[1]Indicadores y metas'!E58</f>
        <v>3</v>
      </c>
    </row>
    <row r="25" spans="2:18" ht="43.5" customHeight="1" x14ac:dyDescent="0.25">
      <c r="B25" s="84"/>
      <c r="C25" s="73"/>
      <c r="D25" s="73"/>
      <c r="E25" s="73"/>
      <c r="F25" s="90"/>
      <c r="G25" s="73"/>
      <c r="H25" s="73"/>
      <c r="I25" s="73"/>
      <c r="J25" s="73"/>
      <c r="K25" s="68"/>
      <c r="L25" s="54"/>
      <c r="M25" s="54"/>
      <c r="N25" s="54"/>
      <c r="O25" s="56"/>
      <c r="P25" s="77"/>
      <c r="Q25" s="16" t="str">
        <f>+'[1]Indicadores y metas'!C59</f>
        <v>Numero de informes presentados auditoria externa</v>
      </c>
      <c r="R25" s="31">
        <f>+'[1]Indicadores y metas'!E59</f>
        <v>3</v>
      </c>
    </row>
    <row r="26" spans="2:18" ht="43.5" customHeight="1" x14ac:dyDescent="0.25">
      <c r="B26" s="84"/>
      <c r="C26" s="73"/>
      <c r="D26" s="73"/>
      <c r="E26" s="73"/>
      <c r="F26" s="90"/>
      <c r="G26" s="73"/>
      <c r="H26" s="73"/>
      <c r="I26" s="73"/>
      <c r="J26" s="73"/>
      <c r="K26" s="29" t="s">
        <v>67</v>
      </c>
      <c r="L26" s="73" t="s">
        <v>68</v>
      </c>
      <c r="M26" s="32" t="str">
        <f>[1]Presupuesto!B37</f>
        <v>2.1.2.02.01.003.05</v>
      </c>
      <c r="N26" s="32" t="str">
        <f>[1]Presupuesto!C37</f>
        <v>costo de comercialización facturación y recaudo</v>
      </c>
      <c r="O26" s="27">
        <f>[1]Presupuesto!D36</f>
        <v>5075867627</v>
      </c>
      <c r="P26" s="77"/>
      <c r="Q26" s="16" t="str">
        <f>'[1]Indicadores y metas'!C63</f>
        <v xml:space="preserve">Porcentaje de eficiencia de recaudo total </v>
      </c>
      <c r="R26" s="28" t="str">
        <f>'[1]Indicadores y metas'!E63</f>
        <v>&gt;=93%</v>
      </c>
    </row>
    <row r="27" spans="2:18" x14ac:dyDescent="0.25">
      <c r="B27" s="84"/>
      <c r="C27" s="73"/>
      <c r="D27" s="73"/>
      <c r="E27" s="73"/>
      <c r="F27" s="90"/>
      <c r="G27" s="73"/>
      <c r="H27" s="73"/>
      <c r="I27" s="73"/>
      <c r="J27" s="73"/>
      <c r="K27" s="79" t="s">
        <v>69</v>
      </c>
      <c r="L27" s="73"/>
      <c r="M27" s="33" t="str">
        <f>+[1]Presupuesto!B44</f>
        <v>2.1.2.02.01.003.12</v>
      </c>
      <c r="N27" s="33" t="str">
        <f>+[1]Presupuesto!C44</f>
        <v>impresos y publicaciones</v>
      </c>
      <c r="O27" s="34">
        <f>+[1]Presupuesto!D44</f>
        <v>18850000</v>
      </c>
      <c r="P27" s="77"/>
      <c r="Q27" s="73" t="str">
        <f>'[1]Indicadores y metas'!C65</f>
        <v>Total de usuarios Facturados</v>
      </c>
      <c r="R27" s="81">
        <f>'[1]Indicadores y metas'!E65</f>
        <v>180143</v>
      </c>
    </row>
    <row r="28" spans="2:18" ht="21.75" customHeight="1" x14ac:dyDescent="0.25">
      <c r="B28" s="84"/>
      <c r="C28" s="73"/>
      <c r="D28" s="73"/>
      <c r="E28" s="73"/>
      <c r="F28" s="90"/>
      <c r="G28" s="73"/>
      <c r="H28" s="73"/>
      <c r="I28" s="73"/>
      <c r="J28" s="73"/>
      <c r="K28" s="79"/>
      <c r="L28" s="73"/>
      <c r="M28" s="35" t="str">
        <f>+[1]Presupuesto!B56</f>
        <v>2.1.2.02.02.008.03</v>
      </c>
      <c r="N28" s="35" t="str">
        <f>+[1]Presupuesto!C56</f>
        <v>publicidad y medios</v>
      </c>
      <c r="O28" s="36">
        <f>+[1]Presupuesto!D56</f>
        <v>5000000</v>
      </c>
      <c r="P28" s="77"/>
      <c r="Q28" s="73"/>
      <c r="R28" s="81"/>
    </row>
    <row r="29" spans="2:18" ht="32.25" customHeight="1" x14ac:dyDescent="0.25">
      <c r="B29" s="84"/>
      <c r="C29" s="73"/>
      <c r="D29" s="73"/>
      <c r="E29" s="73"/>
      <c r="F29" s="90"/>
      <c r="G29" s="73"/>
      <c r="H29" s="73"/>
      <c r="I29" s="73"/>
      <c r="J29" s="73"/>
      <c r="K29" s="29" t="s">
        <v>70</v>
      </c>
      <c r="L29" s="73"/>
      <c r="M29" s="16" t="str">
        <f>+[1]Presupuesto!B39</f>
        <v>2.1.2.02.01.003.05</v>
      </c>
      <c r="N29" s="16" t="str">
        <f>+[1]Presupuesto!C39</f>
        <v>costo de comercialización facturación y recaudo</v>
      </c>
      <c r="O29" s="17">
        <f>+[1]Presupuesto!D39</f>
        <v>54324240</v>
      </c>
      <c r="P29" s="77"/>
      <c r="Q29" s="16" t="str">
        <f>'[1]Indicadores y metas'!C64</f>
        <v>Numero de usuarios aforados</v>
      </c>
      <c r="R29" s="37">
        <f>'[1]Indicadores y metas'!E64</f>
        <v>8500</v>
      </c>
    </row>
    <row r="30" spans="2:18" ht="73.5" customHeight="1" x14ac:dyDescent="0.25">
      <c r="B30" s="84"/>
      <c r="C30" s="73"/>
      <c r="D30" s="73"/>
      <c r="E30" s="73"/>
      <c r="F30" s="90"/>
      <c r="G30" s="73"/>
      <c r="H30" s="73"/>
      <c r="I30" s="73" t="s">
        <v>71</v>
      </c>
      <c r="J30" s="73" t="s">
        <v>72</v>
      </c>
      <c r="K30" s="79" t="s">
        <v>73</v>
      </c>
      <c r="L30" s="73" t="s">
        <v>74</v>
      </c>
      <c r="M30" s="73"/>
      <c r="N30" s="73"/>
      <c r="O30" s="77"/>
      <c r="P30" s="77"/>
      <c r="Q30" s="73" t="str">
        <f>'[1]Indicadores y metas'!C31</f>
        <v xml:space="preserve">Documento técnico y soportes de la actuación particular </v>
      </c>
      <c r="R30" s="78">
        <f>'[1]Indicadores y metas'!E31</f>
        <v>1</v>
      </c>
    </row>
    <row r="31" spans="2:18" ht="78" customHeight="1" x14ac:dyDescent="0.25">
      <c r="B31" s="84"/>
      <c r="C31" s="73"/>
      <c r="D31" s="73"/>
      <c r="E31" s="73"/>
      <c r="F31" s="90"/>
      <c r="G31" s="73"/>
      <c r="H31" s="73"/>
      <c r="I31" s="73"/>
      <c r="J31" s="73"/>
      <c r="K31" s="79"/>
      <c r="L31" s="73"/>
      <c r="M31" s="73"/>
      <c r="N31" s="73"/>
      <c r="O31" s="77"/>
      <c r="P31" s="77"/>
      <c r="Q31" s="73"/>
      <c r="R31" s="78"/>
    </row>
    <row r="32" spans="2:18" ht="15.75" customHeight="1" x14ac:dyDescent="0.25">
      <c r="B32" s="84"/>
      <c r="C32" s="73"/>
      <c r="D32" s="73"/>
      <c r="E32" s="73"/>
      <c r="F32" s="90"/>
      <c r="G32" s="73"/>
      <c r="H32" s="73"/>
      <c r="I32" s="53" t="s">
        <v>75</v>
      </c>
      <c r="J32" s="53" t="s">
        <v>76</v>
      </c>
      <c r="K32" s="53" t="s">
        <v>77</v>
      </c>
      <c r="L32" s="53" t="s">
        <v>78</v>
      </c>
      <c r="M32" s="16" t="str">
        <f>[1]Presupuesto!B26</f>
        <v>2.1.1.01.03.110</v>
      </c>
      <c r="N32" s="16" t="str">
        <f>[1]Presupuesto!C26</f>
        <v>Plan complementario de salud</v>
      </c>
      <c r="O32" s="17">
        <f>[1]Presupuesto!D26</f>
        <v>550000000</v>
      </c>
      <c r="P32" s="77">
        <f>SUM(O32:O80)</f>
        <v>33088162992</v>
      </c>
      <c r="Q32" s="73" t="str">
        <f>'[1]Indicadores y metas'!C43</f>
        <v>Porcentaje de avance en la actualización del reglamento interno de trabajo de acuerdo a la reforma laboral</v>
      </c>
      <c r="R32" s="72">
        <f>'[1]Indicadores y metas'!E43</f>
        <v>1</v>
      </c>
    </row>
    <row r="33" spans="2:18" x14ac:dyDescent="0.25">
      <c r="B33" s="84"/>
      <c r="C33" s="73"/>
      <c r="D33" s="73"/>
      <c r="E33" s="73"/>
      <c r="F33" s="90"/>
      <c r="G33" s="73"/>
      <c r="H33" s="73"/>
      <c r="I33" s="57"/>
      <c r="J33" s="57"/>
      <c r="K33" s="57"/>
      <c r="L33" s="57"/>
      <c r="M33" s="16" t="str">
        <f>[1]Presupuesto!B27</f>
        <v>2.1.1.01.03.111</v>
      </c>
      <c r="N33" s="16" t="str">
        <f>[1]Presupuesto!C27</f>
        <v>auxilios educativos</v>
      </c>
      <c r="O33" s="17">
        <f>[1]Presupuesto!D27</f>
        <v>773714955</v>
      </c>
      <c r="P33" s="77"/>
      <c r="Q33" s="73"/>
      <c r="R33" s="72"/>
    </row>
    <row r="34" spans="2:18" x14ac:dyDescent="0.25">
      <c r="B34" s="84"/>
      <c r="C34" s="73"/>
      <c r="D34" s="73"/>
      <c r="E34" s="73"/>
      <c r="F34" s="90"/>
      <c r="G34" s="73"/>
      <c r="H34" s="73"/>
      <c r="I34" s="57"/>
      <c r="J34" s="57"/>
      <c r="K34" s="57"/>
      <c r="L34" s="57"/>
      <c r="M34" s="16" t="str">
        <f>[1]Presupuesto!B58</f>
        <v>2.1.2.02.02.009.01</v>
      </c>
      <c r="N34" s="16" t="str">
        <f>[1]Presupuesto!C58</f>
        <v>bienestar social</v>
      </c>
      <c r="O34" s="17">
        <f>[1]Presupuesto!D58</f>
        <v>57500000</v>
      </c>
      <c r="P34" s="77"/>
      <c r="Q34" s="73"/>
      <c r="R34" s="72"/>
    </row>
    <row r="35" spans="2:18" x14ac:dyDescent="0.25">
      <c r="B35" s="84"/>
      <c r="C35" s="73"/>
      <c r="D35" s="73"/>
      <c r="E35" s="73"/>
      <c r="F35" s="90"/>
      <c r="G35" s="73"/>
      <c r="H35" s="73"/>
      <c r="I35" s="57"/>
      <c r="J35" s="57"/>
      <c r="K35" s="57"/>
      <c r="L35" s="57"/>
      <c r="M35" s="16" t="str">
        <f>[1]Presupuesto!B24</f>
        <v>2.1.1.01.03.001.04</v>
      </c>
      <c r="N35" s="16" t="str">
        <f>[1]Presupuesto!C24</f>
        <v>dotación y suministro de trabajo</v>
      </c>
      <c r="O35" s="17">
        <f>[1]Presupuesto!D24</f>
        <v>362543135</v>
      </c>
      <c r="P35" s="77"/>
      <c r="Q35" s="73"/>
      <c r="R35" s="72"/>
    </row>
    <row r="36" spans="2:18" x14ac:dyDescent="0.25">
      <c r="B36" s="84"/>
      <c r="C36" s="73"/>
      <c r="D36" s="73"/>
      <c r="E36" s="73"/>
      <c r="F36" s="90"/>
      <c r="G36" s="73"/>
      <c r="H36" s="73"/>
      <c r="I36" s="57"/>
      <c r="J36" s="57"/>
      <c r="K36" s="57"/>
      <c r="L36" s="57"/>
      <c r="M36" s="16" t="str">
        <f>[1]Presupuesto!B66</f>
        <v>2.1.3.07.02.030.01</v>
      </c>
      <c r="N36" s="16" t="str">
        <f>[1]Presupuesto!C66</f>
        <v>beneficio sindical</v>
      </c>
      <c r="O36" s="17">
        <f>[1]Presupuesto!D66</f>
        <v>848141985</v>
      </c>
      <c r="P36" s="77"/>
      <c r="Q36" s="73"/>
      <c r="R36" s="72"/>
    </row>
    <row r="37" spans="2:18" ht="22.5" customHeight="1" x14ac:dyDescent="0.25">
      <c r="B37" s="84"/>
      <c r="C37" s="73"/>
      <c r="D37" s="73"/>
      <c r="E37" s="73"/>
      <c r="F37" s="90"/>
      <c r="G37" s="73"/>
      <c r="H37" s="73"/>
      <c r="I37" s="57"/>
      <c r="J37" s="57"/>
      <c r="K37" s="57"/>
      <c r="L37" s="57"/>
      <c r="M37" s="16" t="str">
        <f>[1]Presupuesto!B68</f>
        <v>2.1.3.07.02.098.01</v>
      </c>
      <c r="N37" s="16" t="str">
        <f>[1]Presupuesto!C68</f>
        <v>capacitación</v>
      </c>
      <c r="O37" s="17">
        <f>[1]Presupuesto!D68</f>
        <v>10000000</v>
      </c>
      <c r="P37" s="77"/>
      <c r="Q37" s="73"/>
      <c r="R37" s="72"/>
    </row>
    <row r="38" spans="2:18" ht="15.75" customHeight="1" x14ac:dyDescent="0.25">
      <c r="B38" s="84"/>
      <c r="C38" s="73"/>
      <c r="D38" s="73"/>
      <c r="E38" s="73"/>
      <c r="F38" s="90"/>
      <c r="G38" s="73"/>
      <c r="H38" s="73"/>
      <c r="I38" s="57"/>
      <c r="J38" s="57"/>
      <c r="K38" s="57"/>
      <c r="L38" s="57"/>
      <c r="M38" s="16" t="str">
        <f>[1]Presupuesto!B7</f>
        <v>2.1.1.01.01.001.01</v>
      </c>
      <c r="N38" s="16" t="str">
        <f>[1]Presupuesto!C7</f>
        <v>sueldos personal de nomina</v>
      </c>
      <c r="O38" s="17">
        <f>[1]Presupuesto!D7</f>
        <v>7884978404</v>
      </c>
      <c r="P38" s="77"/>
      <c r="Q38" s="73"/>
      <c r="R38" s="72"/>
    </row>
    <row r="39" spans="2:18" ht="33" x14ac:dyDescent="0.25">
      <c r="B39" s="84"/>
      <c r="C39" s="73"/>
      <c r="D39" s="73"/>
      <c r="E39" s="73"/>
      <c r="F39" s="90"/>
      <c r="G39" s="73"/>
      <c r="H39" s="73"/>
      <c r="I39" s="57"/>
      <c r="J39" s="57"/>
      <c r="K39" s="57"/>
      <c r="L39" s="57"/>
      <c r="M39" s="16" t="str">
        <f>[1]Presupuesto!B8</f>
        <v>2.1.1.01.01.001.02</v>
      </c>
      <c r="N39" s="16" t="str">
        <f>[1]Presupuesto!C8</f>
        <v>horas extras, dominicales, festivos y recargos</v>
      </c>
      <c r="O39" s="17">
        <f>[1]Presupuesto!D8</f>
        <v>480000000</v>
      </c>
      <c r="P39" s="77"/>
      <c r="Q39" s="73" t="str">
        <f>+'[1]Indicadores y metas'!C44</f>
        <v xml:space="preserve">Avance en socialización del reglamento interno de trabajo </v>
      </c>
      <c r="R39" s="72">
        <f>+'[1]Indicadores y metas'!E44</f>
        <v>1</v>
      </c>
    </row>
    <row r="40" spans="2:18" ht="16.5" customHeight="1" x14ac:dyDescent="0.25">
      <c r="B40" s="84"/>
      <c r="C40" s="73"/>
      <c r="D40" s="73"/>
      <c r="E40" s="73"/>
      <c r="F40" s="90"/>
      <c r="G40" s="73"/>
      <c r="H40" s="73"/>
      <c r="I40" s="57"/>
      <c r="J40" s="57"/>
      <c r="K40" s="57"/>
      <c r="L40" s="57"/>
      <c r="M40" s="16" t="str">
        <f>[1]Presupuesto!B10</f>
        <v>2.1.1.01.01.001.06</v>
      </c>
      <c r="N40" s="16" t="str">
        <f>[1]Presupuesto!C10</f>
        <v>prima de servicio</v>
      </c>
      <c r="O40" s="17">
        <f>[1]Presupuesto!D10</f>
        <v>801833662</v>
      </c>
      <c r="P40" s="77"/>
      <c r="Q40" s="73"/>
      <c r="R40" s="72"/>
    </row>
    <row r="41" spans="2:18" x14ac:dyDescent="0.25">
      <c r="B41" s="84"/>
      <c r="C41" s="73"/>
      <c r="D41" s="73"/>
      <c r="E41" s="73"/>
      <c r="F41" s="90"/>
      <c r="G41" s="73"/>
      <c r="H41" s="73"/>
      <c r="I41" s="57"/>
      <c r="J41" s="57"/>
      <c r="K41" s="57"/>
      <c r="L41" s="57"/>
      <c r="M41" s="16" t="str">
        <f>[1]Presupuesto!B23</f>
        <v>2.1.1.01.03.001.01</v>
      </c>
      <c r="N41" s="16" t="str">
        <f>[1]Presupuesto!C23</f>
        <v>vacaciones</v>
      </c>
      <c r="O41" s="17">
        <f>[1]Presupuesto!D23</f>
        <v>862192285</v>
      </c>
      <c r="P41" s="77"/>
      <c r="Q41" s="73"/>
      <c r="R41" s="72"/>
    </row>
    <row r="42" spans="2:18" x14ac:dyDescent="0.25">
      <c r="B42" s="84"/>
      <c r="C42" s="73"/>
      <c r="D42" s="73"/>
      <c r="E42" s="73"/>
      <c r="F42" s="90"/>
      <c r="G42" s="73"/>
      <c r="H42" s="73"/>
      <c r="I42" s="57"/>
      <c r="J42" s="57"/>
      <c r="K42" s="57"/>
      <c r="L42" s="57"/>
      <c r="M42" s="16" t="str">
        <f>[1]Presupuesto!B13</f>
        <v>2.1.1.01.01.001.06.03</v>
      </c>
      <c r="N42" s="16" t="str">
        <f>[1]Presupuesto!C13</f>
        <v>prima de vacaciones</v>
      </c>
      <c r="O42" s="17">
        <f>[1]Presupuesto!D13</f>
        <v>646644214</v>
      </c>
      <c r="P42" s="77"/>
      <c r="Q42" s="73"/>
      <c r="R42" s="72"/>
    </row>
    <row r="43" spans="2:18" x14ac:dyDescent="0.25">
      <c r="B43" s="84"/>
      <c r="C43" s="73"/>
      <c r="D43" s="73"/>
      <c r="E43" s="73"/>
      <c r="F43" s="90"/>
      <c r="G43" s="73"/>
      <c r="H43" s="73"/>
      <c r="I43" s="57"/>
      <c r="J43" s="57"/>
      <c r="K43" s="57"/>
      <c r="L43" s="57"/>
      <c r="M43" s="16" t="str">
        <f>[1]Presupuesto!B17</f>
        <v>2.1.1.01.02.003.01</v>
      </c>
      <c r="N43" s="16" t="str">
        <f>[1]Presupuesto!C17</f>
        <v>cesantías</v>
      </c>
      <c r="O43" s="17">
        <f>[1]Presupuesto!D17</f>
        <v>801833662</v>
      </c>
      <c r="P43" s="77"/>
      <c r="Q43" s="73"/>
      <c r="R43" s="72"/>
    </row>
    <row r="44" spans="2:18" x14ac:dyDescent="0.25">
      <c r="B44" s="84"/>
      <c r="C44" s="73"/>
      <c r="D44" s="73"/>
      <c r="E44" s="73"/>
      <c r="F44" s="90"/>
      <c r="G44" s="73"/>
      <c r="H44" s="73"/>
      <c r="I44" s="57"/>
      <c r="J44" s="57"/>
      <c r="K44" s="57" t="s">
        <v>79</v>
      </c>
      <c r="L44" s="57"/>
      <c r="M44" s="16" t="str">
        <f>[1]Presupuesto!B18</f>
        <v>2.1.1.01.02.003.02</v>
      </c>
      <c r="N44" s="16" t="str">
        <f>[1]Presupuesto!C18</f>
        <v>intereses sobre cesantías</v>
      </c>
      <c r="O44" s="17">
        <f>[1]Presupuesto!D18</f>
        <v>96220039</v>
      </c>
      <c r="P44" s="77"/>
      <c r="Q44" s="53" t="str">
        <f>'[1]Indicadores y metas'!C45</f>
        <v>Medición del clima organizacional</v>
      </c>
      <c r="R44" s="74">
        <f>+'[1]Indicadores y metas'!E45</f>
        <v>1</v>
      </c>
    </row>
    <row r="45" spans="2:18" ht="16.5" customHeight="1" x14ac:dyDescent="0.25">
      <c r="B45" s="84"/>
      <c r="C45" s="73"/>
      <c r="D45" s="73"/>
      <c r="E45" s="73"/>
      <c r="F45" s="90"/>
      <c r="G45" s="73"/>
      <c r="H45" s="73"/>
      <c r="I45" s="57"/>
      <c r="J45" s="57"/>
      <c r="K45" s="57"/>
      <c r="L45" s="57"/>
      <c r="M45" s="16" t="str">
        <f>[1]Presupuesto!B9</f>
        <v>2.1.1.01.01.001.05</v>
      </c>
      <c r="N45" s="16" t="str">
        <f>[1]Presupuesto!C9</f>
        <v>auxilio de transporte</v>
      </c>
      <c r="O45" s="17">
        <f>[1]Presupuesto!D9</f>
        <v>16704000</v>
      </c>
      <c r="P45" s="77"/>
      <c r="Q45" s="57"/>
      <c r="R45" s="75"/>
    </row>
    <row r="46" spans="2:18" x14ac:dyDescent="0.25">
      <c r="B46" s="84"/>
      <c r="C46" s="73"/>
      <c r="D46" s="73"/>
      <c r="E46" s="73"/>
      <c r="F46" s="90"/>
      <c r="G46" s="73"/>
      <c r="H46" s="73"/>
      <c r="I46" s="57"/>
      <c r="J46" s="57"/>
      <c r="K46" s="57"/>
      <c r="L46" s="57"/>
      <c r="M46" s="16" t="str">
        <f>[1]Presupuesto!B11</f>
        <v>2.1.1.01.01.002.06.01</v>
      </c>
      <c r="N46" s="16" t="str">
        <f>[1]Presupuesto!C11</f>
        <v>Pirma servicio convencional semestral</v>
      </c>
      <c r="O46" s="17">
        <f>[1]Presupuesto!D11</f>
        <v>685650296</v>
      </c>
      <c r="P46" s="77"/>
      <c r="Q46" s="57"/>
      <c r="R46" s="75"/>
    </row>
    <row r="47" spans="2:18" x14ac:dyDescent="0.25">
      <c r="B47" s="84"/>
      <c r="C47" s="73"/>
      <c r="D47" s="73"/>
      <c r="E47" s="73"/>
      <c r="F47" s="90"/>
      <c r="G47" s="73"/>
      <c r="H47" s="73"/>
      <c r="I47" s="57"/>
      <c r="J47" s="57"/>
      <c r="K47" s="57"/>
      <c r="L47" s="57"/>
      <c r="M47" s="16" t="str">
        <f>[1]Presupuesto!B12</f>
        <v>2.1.1.01.01.002.06.02</v>
      </c>
      <c r="N47" s="16" t="str">
        <f>[1]Presupuesto!C12</f>
        <v>Prima semestral ambiental</v>
      </c>
      <c r="O47" s="17">
        <f>[1]Presupuesto!D12</f>
        <v>914200395</v>
      </c>
      <c r="P47" s="77"/>
      <c r="Q47" s="57"/>
      <c r="R47" s="75"/>
    </row>
    <row r="48" spans="2:18" x14ac:dyDescent="0.25">
      <c r="B48" s="84"/>
      <c r="C48" s="73"/>
      <c r="D48" s="73"/>
      <c r="E48" s="73"/>
      <c r="F48" s="90"/>
      <c r="G48" s="73"/>
      <c r="H48" s="73"/>
      <c r="I48" s="57"/>
      <c r="J48" s="57"/>
      <c r="K48" s="57"/>
      <c r="L48" s="57"/>
      <c r="M48" s="16" t="str">
        <f>[1]Presupuesto!B51</f>
        <v>2.1.2.02.02.008.01</v>
      </c>
      <c r="N48" s="16" t="str">
        <f>[1]Presupuesto!C51</f>
        <v>servicios personal indirecto-honorarios</v>
      </c>
      <c r="O48" s="17">
        <f>[1]Presupuesto!D51</f>
        <v>911160000</v>
      </c>
      <c r="P48" s="77"/>
      <c r="Q48" s="57"/>
      <c r="R48" s="75"/>
    </row>
    <row r="49" spans="2:18" ht="33" x14ac:dyDescent="0.25">
      <c r="B49" s="84"/>
      <c r="C49" s="73"/>
      <c r="D49" s="73"/>
      <c r="E49" s="73"/>
      <c r="F49" s="90"/>
      <c r="G49" s="73"/>
      <c r="H49" s="73"/>
      <c r="I49" s="57"/>
      <c r="J49" s="57"/>
      <c r="K49" s="57"/>
      <c r="L49" s="57"/>
      <c r="M49" s="16" t="str">
        <f>[1]Presupuesto!B57</f>
        <v>2.1.2.02.02.008.04</v>
      </c>
      <c r="N49" s="16" t="str">
        <f>[1]Presupuesto!C57</f>
        <v>servicios personal indirecto-servicios técnicos</v>
      </c>
      <c r="O49" s="17">
        <f>[1]Presupuesto!D57</f>
        <v>811200000</v>
      </c>
      <c r="P49" s="77"/>
      <c r="Q49" s="57"/>
      <c r="R49" s="75"/>
    </row>
    <row r="50" spans="2:18" x14ac:dyDescent="0.25">
      <c r="B50" s="84"/>
      <c r="C50" s="73"/>
      <c r="D50" s="73"/>
      <c r="E50" s="73"/>
      <c r="F50" s="90"/>
      <c r="G50" s="73"/>
      <c r="H50" s="73"/>
      <c r="I50" s="57"/>
      <c r="J50" s="57"/>
      <c r="K50" s="57"/>
      <c r="L50" s="57"/>
      <c r="M50" s="16" t="str">
        <f>[1]Presupuesto!B16</f>
        <v>2.1.1.01.02.002.01</v>
      </c>
      <c r="N50" s="16" t="str">
        <f>[1]Presupuesto!C16</f>
        <v>aporte salud</v>
      </c>
      <c r="O50" s="17">
        <f>[1]Presupuesto!D16</f>
        <v>74479967</v>
      </c>
      <c r="P50" s="77"/>
      <c r="Q50" s="57"/>
      <c r="R50" s="75"/>
    </row>
    <row r="51" spans="2:18" ht="66" customHeight="1" x14ac:dyDescent="0.25">
      <c r="B51" s="84"/>
      <c r="C51" s="73"/>
      <c r="D51" s="73"/>
      <c r="E51" s="73"/>
      <c r="F51" s="90"/>
      <c r="G51" s="73"/>
      <c r="H51" s="73"/>
      <c r="I51" s="57"/>
      <c r="J51" s="57"/>
      <c r="K51" s="57"/>
      <c r="L51" s="57"/>
      <c r="M51" s="16" t="str">
        <f>[1]Presupuesto!B15</f>
        <v>2.1.1.01.02.001.01</v>
      </c>
      <c r="N51" s="16" t="str">
        <f>[1]Presupuesto!C15</f>
        <v>aporte pensión</v>
      </c>
      <c r="O51" s="17">
        <f>[1]Presupuesto!D15</f>
        <v>1154640474</v>
      </c>
      <c r="P51" s="77"/>
      <c r="Q51" s="57" t="str">
        <f>+'[1]Indicadores y metas'!C46</f>
        <v xml:space="preserve">Formulación del plan de acción para la mitigación de los riesgos asociados a los resultados de la medición del clima organizacional </v>
      </c>
      <c r="R51" s="75">
        <f>+'[1]Indicadores y metas'!E46</f>
        <v>1</v>
      </c>
    </row>
    <row r="52" spans="2:18" ht="33" x14ac:dyDescent="0.25">
      <c r="B52" s="84"/>
      <c r="C52" s="73"/>
      <c r="D52" s="73"/>
      <c r="E52" s="73"/>
      <c r="F52" s="90"/>
      <c r="G52" s="73"/>
      <c r="H52" s="73"/>
      <c r="I52" s="57"/>
      <c r="J52" s="57"/>
      <c r="K52" s="57"/>
      <c r="L52" s="57"/>
      <c r="M52" s="16" t="str">
        <f>[1]Presupuesto!B20</f>
        <v>2.1.1.01.02.005</v>
      </c>
      <c r="N52" s="16" t="str">
        <f>[1]Presupuesto!C20</f>
        <v>aportes generales al sistema de riesgos laborales</v>
      </c>
      <c r="O52" s="17">
        <f>[1]Presupuesto!D20</f>
        <v>336770138</v>
      </c>
      <c r="P52" s="77"/>
      <c r="Q52" s="57"/>
      <c r="R52" s="75"/>
    </row>
    <row r="53" spans="2:18" x14ac:dyDescent="0.25">
      <c r="B53" s="84"/>
      <c r="C53" s="73"/>
      <c r="D53" s="73"/>
      <c r="E53" s="73"/>
      <c r="F53" s="90"/>
      <c r="G53" s="73"/>
      <c r="H53" s="73"/>
      <c r="I53" s="57"/>
      <c r="J53" s="57"/>
      <c r="K53" s="57"/>
      <c r="L53" s="57"/>
      <c r="M53" s="16" t="str">
        <f>[1]Presupuesto!B19</f>
        <v>2.1.1.01.02.004</v>
      </c>
      <c r="N53" s="16" t="str">
        <f>[1]Presupuesto!C19</f>
        <v>aportes a cajas de compensación familiar</v>
      </c>
      <c r="O53" s="17">
        <f>[1]Presupuesto!D19</f>
        <v>384880158</v>
      </c>
      <c r="P53" s="77"/>
      <c r="Q53" s="57"/>
      <c r="R53" s="75"/>
    </row>
    <row r="54" spans="2:18" x14ac:dyDescent="0.25">
      <c r="B54" s="84"/>
      <c r="C54" s="73"/>
      <c r="D54" s="73"/>
      <c r="E54" s="73"/>
      <c r="F54" s="90"/>
      <c r="G54" s="73"/>
      <c r="H54" s="73"/>
      <c r="I54" s="57"/>
      <c r="J54" s="57"/>
      <c r="K54" s="57"/>
      <c r="L54" s="57"/>
      <c r="M54" s="16" t="str">
        <f>[1]Presupuesto!B21</f>
        <v>2.1.1.01.02.006</v>
      </c>
      <c r="N54" s="16" t="str">
        <f>[1]Presupuesto!C21</f>
        <v>aportes al ICBF</v>
      </c>
      <c r="O54" s="17">
        <f>[1]Presupuesto!D21</f>
        <v>17012033</v>
      </c>
      <c r="P54" s="77"/>
      <c r="Q54" s="57"/>
      <c r="R54" s="75"/>
    </row>
    <row r="55" spans="2:18" ht="16.5" customHeight="1" x14ac:dyDescent="0.25">
      <c r="B55" s="84"/>
      <c r="C55" s="73"/>
      <c r="D55" s="73"/>
      <c r="E55" s="73"/>
      <c r="F55" s="90"/>
      <c r="G55" s="73"/>
      <c r="H55" s="73"/>
      <c r="I55" s="57"/>
      <c r="J55" s="57"/>
      <c r="K55" s="57"/>
      <c r="L55" s="57"/>
      <c r="M55" s="16" t="str">
        <f>[1]Presupuesto!B22</f>
        <v>2.1.1.01.02.007</v>
      </c>
      <c r="N55" s="16" t="str">
        <f>[1]Presupuesto!C22</f>
        <v>aportes al SENA</v>
      </c>
      <c r="O55" s="17">
        <f>[1]Presupuesto!D22</f>
        <v>11341355</v>
      </c>
      <c r="P55" s="77"/>
      <c r="Q55" s="57"/>
      <c r="R55" s="75"/>
    </row>
    <row r="56" spans="2:18" x14ac:dyDescent="0.25">
      <c r="B56" s="84"/>
      <c r="C56" s="73"/>
      <c r="D56" s="73"/>
      <c r="E56" s="73"/>
      <c r="F56" s="90"/>
      <c r="G56" s="73"/>
      <c r="H56" s="73"/>
      <c r="I56" s="57"/>
      <c r="J56" s="57"/>
      <c r="K56" s="54"/>
      <c r="L56" s="57"/>
      <c r="M56" s="16" t="str">
        <f>[1]Presupuesto!B14</f>
        <v>2.1.1.01.01.002.12.02.00</v>
      </c>
      <c r="N56" s="16" t="str">
        <f>[1]Presupuesto!C14</f>
        <v>aporte fondo de vivienda</v>
      </c>
      <c r="O56" s="17">
        <f>[1]Presupuesto!D14</f>
        <v>156029835</v>
      </c>
      <c r="P56" s="77"/>
      <c r="Q56" s="54"/>
      <c r="R56" s="76"/>
    </row>
    <row r="57" spans="2:18" ht="33" customHeight="1" x14ac:dyDescent="0.25">
      <c r="B57" s="84"/>
      <c r="C57" s="73"/>
      <c r="D57" s="73"/>
      <c r="E57" s="73"/>
      <c r="F57" s="90"/>
      <c r="G57" s="73"/>
      <c r="H57" s="73"/>
      <c r="I57" s="57"/>
      <c r="J57" s="57"/>
      <c r="K57" s="53" t="s">
        <v>80</v>
      </c>
      <c r="L57" s="57"/>
      <c r="M57" s="16" t="str">
        <f>[1]Presupuesto!B28</f>
        <v>2.1.1.01.03.114</v>
      </c>
      <c r="N57" s="16" t="str">
        <f>[1]Presupuesto!C28</f>
        <v>auxilio de rodamiento</v>
      </c>
      <c r="O57" s="17">
        <f>[1]Presupuesto!D28</f>
        <v>146292000</v>
      </c>
      <c r="P57" s="77"/>
      <c r="Q57" s="53" t="str">
        <f>'[1]Indicadores y metas'!C47</f>
        <v>Documentación del proceso de evaluación por objetivos y formalización en el SGC</v>
      </c>
      <c r="R57" s="69">
        <f>'[1]Indicadores y metas'!E47</f>
        <v>1</v>
      </c>
    </row>
    <row r="58" spans="2:18" ht="33" customHeight="1" x14ac:dyDescent="0.25">
      <c r="B58" s="84"/>
      <c r="C58" s="73"/>
      <c r="D58" s="73"/>
      <c r="E58" s="73"/>
      <c r="F58" s="90"/>
      <c r="G58" s="73"/>
      <c r="H58" s="73"/>
      <c r="I58" s="57"/>
      <c r="J58" s="57"/>
      <c r="K58" s="57"/>
      <c r="L58" s="57"/>
      <c r="M58" s="38" t="str">
        <f>+[1]Presupuesto!B25</f>
        <v>2.1.1.01.03.069</v>
      </c>
      <c r="N58" s="16" t="str">
        <f>+[1]Presupuesto!C25</f>
        <v>apoyo de sostenimiento aprendices sena</v>
      </c>
      <c r="O58" s="17">
        <f>+[1]Presupuesto!D25</f>
        <v>96000000</v>
      </c>
      <c r="P58" s="77"/>
      <c r="Q58" s="57"/>
      <c r="R58" s="70"/>
    </row>
    <row r="59" spans="2:18" ht="15.75" customHeight="1" x14ac:dyDescent="0.25">
      <c r="B59" s="84"/>
      <c r="C59" s="73"/>
      <c r="D59" s="73"/>
      <c r="E59" s="73"/>
      <c r="F59" s="90"/>
      <c r="G59" s="73"/>
      <c r="H59" s="73"/>
      <c r="I59" s="57"/>
      <c r="J59" s="57"/>
      <c r="K59" s="57"/>
      <c r="L59" s="57"/>
      <c r="M59" s="16" t="str">
        <f>[1]Presupuesto!B76</f>
        <v>2.1.8.05.01.004.01</v>
      </c>
      <c r="N59" s="16" t="str">
        <f>[1]Presupuesto!C76</f>
        <v>gastos legales</v>
      </c>
      <c r="O59" s="17">
        <f>[1]Presupuesto!D76</f>
        <v>11600000</v>
      </c>
      <c r="P59" s="77"/>
      <c r="Q59" s="57"/>
      <c r="R59" s="70"/>
    </row>
    <row r="60" spans="2:18" ht="15.75" customHeight="1" x14ac:dyDescent="0.25">
      <c r="B60" s="84"/>
      <c r="C60" s="73"/>
      <c r="D60" s="73"/>
      <c r="E60" s="73"/>
      <c r="F60" s="90"/>
      <c r="G60" s="73"/>
      <c r="H60" s="73"/>
      <c r="I60" s="57"/>
      <c r="J60" s="57"/>
      <c r="K60" s="57"/>
      <c r="L60" s="57"/>
      <c r="M60" s="16" t="str">
        <f>[1]Presupuesto!B62</f>
        <v>2.1.2.02.02.009.04</v>
      </c>
      <c r="N60" s="16" t="str">
        <f>[1]Presupuesto!C62</f>
        <v>otros gastos generales</v>
      </c>
      <c r="O60" s="17">
        <f>[1]Presupuesto!D62</f>
        <v>87000000</v>
      </c>
      <c r="P60" s="77"/>
      <c r="Q60" s="57"/>
      <c r="R60" s="70"/>
    </row>
    <row r="61" spans="2:18" ht="16.5" customHeight="1" x14ac:dyDescent="0.25">
      <c r="B61" s="84"/>
      <c r="C61" s="73"/>
      <c r="D61" s="73"/>
      <c r="E61" s="73"/>
      <c r="F61" s="90"/>
      <c r="G61" s="73"/>
      <c r="H61" s="73"/>
      <c r="I61" s="57"/>
      <c r="J61" s="57"/>
      <c r="K61" s="57"/>
      <c r="L61" s="57"/>
      <c r="M61" s="16" t="str">
        <f>[1]Presupuesto!B69</f>
        <v>2.1.3.13.01.001</v>
      </c>
      <c r="N61" s="16" t="str">
        <f>[1]Presupuesto!C69</f>
        <v>sentencias</v>
      </c>
      <c r="O61" s="17">
        <f>[1]Presupuesto!D69</f>
        <v>948000000</v>
      </c>
      <c r="P61" s="77"/>
      <c r="Q61" s="57"/>
      <c r="R61" s="70"/>
    </row>
    <row r="62" spans="2:18" ht="16.5" customHeight="1" x14ac:dyDescent="0.25">
      <c r="B62" s="84"/>
      <c r="C62" s="73"/>
      <c r="D62" s="73"/>
      <c r="E62" s="73"/>
      <c r="F62" s="90"/>
      <c r="G62" s="73"/>
      <c r="H62" s="73"/>
      <c r="I62" s="57"/>
      <c r="J62" s="57"/>
      <c r="K62" s="57"/>
      <c r="L62" s="57"/>
      <c r="M62" s="16" t="str">
        <f>[1]Presupuesto!B79</f>
        <v>2.3.2.01.01.003.01.06.04</v>
      </c>
      <c r="N62" s="16" t="str">
        <f>[1]Presupuesto!C79</f>
        <v>propiedad planta y equipo</v>
      </c>
      <c r="O62" s="17">
        <f>[1]Presupuesto!D79</f>
        <v>74000000</v>
      </c>
      <c r="P62" s="77"/>
      <c r="Q62" s="57"/>
      <c r="R62" s="70"/>
    </row>
    <row r="63" spans="2:18" ht="16.5" customHeight="1" x14ac:dyDescent="0.25">
      <c r="B63" s="84"/>
      <c r="C63" s="73"/>
      <c r="D63" s="73"/>
      <c r="E63" s="73"/>
      <c r="F63" s="90"/>
      <c r="G63" s="73"/>
      <c r="H63" s="73"/>
      <c r="I63" s="57"/>
      <c r="J63" s="57"/>
      <c r="K63" s="57"/>
      <c r="L63" s="57"/>
      <c r="M63" s="16" t="str">
        <f>[1]Presupuesto!B29</f>
        <v>2.1.2.02.01.002..01</v>
      </c>
      <c r="N63" s="16" t="str">
        <f>[1]Presupuesto!C29</f>
        <v>elementos de aseo y cafetería</v>
      </c>
      <c r="O63" s="17">
        <f>[1]Presupuesto!D29</f>
        <v>87000000</v>
      </c>
      <c r="P63" s="77"/>
      <c r="Q63" s="57"/>
      <c r="R63" s="70"/>
    </row>
    <row r="64" spans="2:18" ht="16.5" customHeight="1" x14ac:dyDescent="0.25">
      <c r="B64" s="84"/>
      <c r="C64" s="73"/>
      <c r="D64" s="73"/>
      <c r="E64" s="73"/>
      <c r="F64" s="90"/>
      <c r="G64" s="73"/>
      <c r="H64" s="73"/>
      <c r="I64" s="57"/>
      <c r="J64" s="57"/>
      <c r="K64" s="57"/>
      <c r="L64" s="57"/>
      <c r="M64" s="16" t="str">
        <f>[1]Presupuesto!B43</f>
        <v>2.1.2.02.01.003.11</v>
      </c>
      <c r="N64" s="16" t="str">
        <f>[1]Presupuesto!C43</f>
        <v>otros materiales y suministros</v>
      </c>
      <c r="O64" s="17">
        <f>[1]Presupuesto!D43</f>
        <v>126000000</v>
      </c>
      <c r="P64" s="77"/>
      <c r="Q64" s="57"/>
      <c r="R64" s="70"/>
    </row>
    <row r="65" spans="2:18" ht="16.5" customHeight="1" x14ac:dyDescent="0.25">
      <c r="B65" s="84"/>
      <c r="C65" s="73"/>
      <c r="D65" s="73"/>
      <c r="E65" s="73"/>
      <c r="F65" s="90"/>
      <c r="G65" s="73"/>
      <c r="H65" s="73"/>
      <c r="I65" s="57"/>
      <c r="J65" s="57"/>
      <c r="K65" s="57"/>
      <c r="L65" s="57"/>
      <c r="M65" s="16" t="str">
        <f>[1]Presupuesto!B48</f>
        <v>2.1.2.02.02.006.01</v>
      </c>
      <c r="N65" s="16" t="str">
        <f>[1]Presupuesto!C48</f>
        <v>servicios públicos</v>
      </c>
      <c r="O65" s="17">
        <f>[1]Presupuesto!D48</f>
        <v>661600000</v>
      </c>
      <c r="P65" s="77"/>
      <c r="Q65" s="57"/>
      <c r="R65" s="70"/>
    </row>
    <row r="66" spans="2:18" ht="16.5" customHeight="1" x14ac:dyDescent="0.25">
      <c r="B66" s="84"/>
      <c r="C66" s="73"/>
      <c r="D66" s="73"/>
      <c r="E66" s="73"/>
      <c r="F66" s="90"/>
      <c r="G66" s="73"/>
      <c r="H66" s="73"/>
      <c r="I66" s="57"/>
      <c r="J66" s="57"/>
      <c r="K66" s="57"/>
      <c r="L66" s="57"/>
      <c r="M66" s="16" t="str">
        <f>[1]Presupuesto!B46</f>
        <v>2.1.2.02.01.003.13</v>
      </c>
      <c r="N66" s="16" t="str">
        <f>[1]Presupuesto!C46</f>
        <v>seguros</v>
      </c>
      <c r="O66" s="17">
        <f>[1]Presupuesto!D46</f>
        <v>1267000000</v>
      </c>
      <c r="P66" s="77"/>
      <c r="Q66" s="57"/>
      <c r="R66" s="70"/>
    </row>
    <row r="67" spans="2:18" ht="16.5" customHeight="1" x14ac:dyDescent="0.25">
      <c r="B67" s="84"/>
      <c r="C67" s="73"/>
      <c r="D67" s="73"/>
      <c r="E67" s="73"/>
      <c r="F67" s="90"/>
      <c r="G67" s="73"/>
      <c r="H67" s="73"/>
      <c r="I67" s="57"/>
      <c r="J67" s="57"/>
      <c r="K67" s="57"/>
      <c r="L67" s="57"/>
      <c r="M67" s="16" t="str">
        <f>[1]Presupuesto!B47</f>
        <v>2.1.2.02.01.003.14</v>
      </c>
      <c r="N67" s="16" t="str">
        <f>[1]Presupuesto!C47</f>
        <v>comunicación y transporte</v>
      </c>
      <c r="O67" s="17">
        <f>[1]Presupuesto!D47</f>
        <v>5000000</v>
      </c>
      <c r="P67" s="77"/>
      <c r="Q67" s="57"/>
      <c r="R67" s="70"/>
    </row>
    <row r="68" spans="2:18" ht="16.5" customHeight="1" x14ac:dyDescent="0.25">
      <c r="B68" s="84"/>
      <c r="C68" s="73"/>
      <c r="D68" s="73"/>
      <c r="E68" s="73"/>
      <c r="F68" s="90"/>
      <c r="G68" s="73"/>
      <c r="H68" s="73"/>
      <c r="I68" s="57"/>
      <c r="J68" s="57"/>
      <c r="K68" s="54"/>
      <c r="L68" s="57"/>
      <c r="M68" s="16" t="str">
        <f>[1]Presupuesto!B59</f>
        <v>2.1.2.02.02.009.02</v>
      </c>
      <c r="N68" s="16" t="str">
        <f>[1]Presupuesto!C59</f>
        <v>vigilancia</v>
      </c>
      <c r="O68" s="17">
        <f>[1]Presupuesto!D59</f>
        <v>1100000000</v>
      </c>
      <c r="P68" s="77"/>
      <c r="Q68" s="54"/>
      <c r="R68" s="71"/>
    </row>
    <row r="69" spans="2:18" ht="16.5" customHeight="1" x14ac:dyDescent="0.25">
      <c r="B69" s="84"/>
      <c r="C69" s="73"/>
      <c r="D69" s="73"/>
      <c r="E69" s="73"/>
      <c r="F69" s="90"/>
      <c r="G69" s="73"/>
      <c r="H69" s="73"/>
      <c r="I69" s="57"/>
      <c r="J69" s="57"/>
      <c r="K69" s="53" t="s">
        <v>81</v>
      </c>
      <c r="L69" s="57"/>
      <c r="M69" s="16" t="str">
        <f>[1]Presupuesto!B72</f>
        <v>2.1.8.04.05.002</v>
      </c>
      <c r="N69" s="16" t="str">
        <f>[1]Presupuesto!C72</f>
        <v>tasa retributiva ambiental</v>
      </c>
      <c r="O69" s="17">
        <f>[1]Presupuesto!D72</f>
        <v>1500000</v>
      </c>
      <c r="P69" s="77"/>
      <c r="Q69" s="53" t="str">
        <f>+'[1]Indicadores y metas'!C48</f>
        <v>Planificación de actividades asociadas al plan de bienestar para la vigencia 2026</v>
      </c>
      <c r="R69" s="69">
        <f>+'[1]Indicadores y metas'!E48</f>
        <v>1</v>
      </c>
    </row>
    <row r="70" spans="2:18" ht="16.5" customHeight="1" x14ac:dyDescent="0.25">
      <c r="B70" s="84"/>
      <c r="C70" s="73"/>
      <c r="D70" s="73"/>
      <c r="E70" s="73"/>
      <c r="F70" s="90"/>
      <c r="G70" s="73"/>
      <c r="H70" s="73"/>
      <c r="I70" s="57"/>
      <c r="J70" s="57"/>
      <c r="K70" s="57"/>
      <c r="L70" s="57"/>
      <c r="M70" s="16" t="str">
        <f>[1]Presupuesto!B70</f>
        <v>2.1.8.01.01.01</v>
      </c>
      <c r="N70" s="16" t="str">
        <f>[1]Presupuesto!C70</f>
        <v>impuestos varios</v>
      </c>
      <c r="O70" s="17">
        <f>[1]Presupuesto!D70</f>
        <v>6964000000</v>
      </c>
      <c r="P70" s="77"/>
      <c r="Q70" s="57"/>
      <c r="R70" s="70"/>
    </row>
    <row r="71" spans="2:18" ht="16.5" customHeight="1" x14ac:dyDescent="0.25">
      <c r="B71" s="84"/>
      <c r="C71" s="73"/>
      <c r="D71" s="73"/>
      <c r="E71" s="73"/>
      <c r="F71" s="90"/>
      <c r="G71" s="73"/>
      <c r="H71" s="73"/>
      <c r="I71" s="57"/>
      <c r="J71" s="57"/>
      <c r="K71" s="57"/>
      <c r="L71" s="57"/>
      <c r="M71" s="16" t="str">
        <f>[1]Presupuesto!B64</f>
        <v>2.1.2.02.02.009.06</v>
      </c>
      <c r="N71" s="16" t="str">
        <f>[1]Presupuesto!C64</f>
        <v>otros convenios y contratos interadministrativos</v>
      </c>
      <c r="O71" s="17">
        <f>[1]Presupuesto!D64</f>
        <v>6000000</v>
      </c>
      <c r="P71" s="77"/>
      <c r="Q71" s="57"/>
      <c r="R71" s="70"/>
    </row>
    <row r="72" spans="2:18" ht="16.5" customHeight="1" x14ac:dyDescent="0.25">
      <c r="B72" s="84"/>
      <c r="C72" s="73"/>
      <c r="D72" s="73"/>
      <c r="E72" s="73"/>
      <c r="F72" s="90"/>
      <c r="G72" s="73"/>
      <c r="H72" s="73"/>
      <c r="I72" s="57"/>
      <c r="J72" s="57"/>
      <c r="K72" s="57"/>
      <c r="L72" s="57"/>
      <c r="M72" s="16" t="str">
        <f>[1]Presupuesto!B71</f>
        <v>2.1.8.04.05.001</v>
      </c>
      <c r="N72" s="16" t="str">
        <f>[1]Presupuesto!C71</f>
        <v>superintendencia de servicios públicos domiciliarios</v>
      </c>
      <c r="O72" s="17">
        <f>[1]Presupuesto!D71</f>
        <v>190000000</v>
      </c>
      <c r="P72" s="77"/>
      <c r="Q72" s="57"/>
      <c r="R72" s="70"/>
    </row>
    <row r="73" spans="2:18" ht="16.5" customHeight="1" x14ac:dyDescent="0.25">
      <c r="B73" s="84"/>
      <c r="C73" s="73"/>
      <c r="D73" s="73"/>
      <c r="E73" s="73"/>
      <c r="F73" s="90"/>
      <c r="G73" s="73"/>
      <c r="H73" s="73"/>
      <c r="I73" s="57"/>
      <c r="J73" s="57"/>
      <c r="K73" s="57"/>
      <c r="L73" s="57"/>
      <c r="M73" s="16" t="str">
        <f>[1]Presupuesto!B73</f>
        <v>2.1.8.04.05.003</v>
      </c>
      <c r="N73" s="16" t="str">
        <f>[1]Presupuesto!C73</f>
        <v>comisión reguladora CRA</v>
      </c>
      <c r="O73" s="17">
        <f>[1]Presupuesto!D73</f>
        <v>180000000</v>
      </c>
      <c r="P73" s="77"/>
      <c r="Q73" s="57"/>
      <c r="R73" s="70"/>
    </row>
    <row r="74" spans="2:18" ht="16.5" customHeight="1" x14ac:dyDescent="0.25">
      <c r="B74" s="84"/>
      <c r="C74" s="73"/>
      <c r="D74" s="73"/>
      <c r="E74" s="73"/>
      <c r="F74" s="90"/>
      <c r="G74" s="73"/>
      <c r="H74" s="73"/>
      <c r="I74" s="57"/>
      <c r="J74" s="57"/>
      <c r="K74" s="57"/>
      <c r="L74" s="57"/>
      <c r="M74" s="16" t="str">
        <f>[1]Presupuesto!B74</f>
        <v>2.1.8.04.05.004</v>
      </c>
      <c r="N74" s="16" t="str">
        <f>[1]Presupuesto!C74</f>
        <v>cuota auditaje Contraloría</v>
      </c>
      <c r="O74" s="17">
        <f>[1]Presupuesto!D74</f>
        <v>384000000</v>
      </c>
      <c r="P74" s="77"/>
      <c r="Q74" s="57"/>
      <c r="R74" s="70"/>
    </row>
    <row r="75" spans="2:18" ht="16.5" customHeight="1" x14ac:dyDescent="0.25">
      <c r="B75" s="84"/>
      <c r="C75" s="73"/>
      <c r="D75" s="73"/>
      <c r="E75" s="73"/>
      <c r="F75" s="90"/>
      <c r="G75" s="73"/>
      <c r="H75" s="73"/>
      <c r="I75" s="57"/>
      <c r="J75" s="57"/>
      <c r="K75" s="57"/>
      <c r="L75" s="57"/>
      <c r="M75" s="16" t="str">
        <f>[1]Presupuesto!B60</f>
        <v>2.1.2.02.02.009.03</v>
      </c>
      <c r="N75" s="16" t="str">
        <f>[1]Presupuesto!C60</f>
        <v>mantenimiento de instalaciones y equipos de oficina</v>
      </c>
      <c r="O75" s="17">
        <f>[1]Presupuesto!D60</f>
        <v>220000000</v>
      </c>
      <c r="P75" s="77"/>
      <c r="Q75" s="57"/>
      <c r="R75" s="70"/>
    </row>
    <row r="76" spans="2:18" ht="16.5" customHeight="1" x14ac:dyDescent="0.25">
      <c r="B76" s="84"/>
      <c r="C76" s="73"/>
      <c r="D76" s="73"/>
      <c r="E76" s="73"/>
      <c r="F76" s="90"/>
      <c r="G76" s="73"/>
      <c r="H76" s="73"/>
      <c r="I76" s="57"/>
      <c r="J76" s="57"/>
      <c r="K76" s="57"/>
      <c r="L76" s="57"/>
      <c r="M76" s="16" t="str">
        <f>[1]Presupuesto!B75</f>
        <v>2.1.8.05.01.001</v>
      </c>
      <c r="N76" s="16" t="str">
        <f>[1]Presupuesto!C75</f>
        <v>Multas y sanciones</v>
      </c>
      <c r="O76" s="17">
        <f>[1]Presupuesto!D75</f>
        <v>37500000</v>
      </c>
      <c r="P76" s="77"/>
      <c r="Q76" s="57"/>
      <c r="R76" s="70"/>
    </row>
    <row r="77" spans="2:18" ht="16.5" customHeight="1" x14ac:dyDescent="0.25">
      <c r="B77" s="84"/>
      <c r="C77" s="73"/>
      <c r="D77" s="73"/>
      <c r="E77" s="73"/>
      <c r="F77" s="90"/>
      <c r="G77" s="73"/>
      <c r="H77" s="73"/>
      <c r="I77" s="57"/>
      <c r="J77" s="57"/>
      <c r="K77" s="57"/>
      <c r="L77" s="57"/>
      <c r="M77" s="16" t="str">
        <f>[1]Presupuesto!B50</f>
        <v>2.1.2.02.02.007.05</v>
      </c>
      <c r="N77" s="16" t="str">
        <f>[1]Presupuesto!C50</f>
        <v>arrendamientos</v>
      </c>
      <c r="O77" s="17">
        <f>[1]Presupuesto!D50</f>
        <v>66000000</v>
      </c>
      <c r="P77" s="77"/>
      <c r="Q77" s="57"/>
      <c r="R77" s="70"/>
    </row>
    <row r="78" spans="2:18" x14ac:dyDescent="0.25">
      <c r="B78" s="84"/>
      <c r="C78" s="73"/>
      <c r="D78" s="73"/>
      <c r="E78" s="73"/>
      <c r="F78" s="90"/>
      <c r="G78" s="73"/>
      <c r="H78" s="73"/>
      <c r="I78" s="57"/>
      <c r="J78" s="57"/>
      <c r="K78" s="57"/>
      <c r="L78" s="57"/>
      <c r="M78" s="16" t="str">
        <f>[1]Presupuesto!B65</f>
        <v>2.1.2.02.02.010.10</v>
      </c>
      <c r="N78" s="16" t="str">
        <f>[1]Presupuesto!C65</f>
        <v>viáticos y gastos de viaje</v>
      </c>
      <c r="O78" s="17">
        <f>[1]Presupuesto!D65</f>
        <v>56000000</v>
      </c>
      <c r="P78" s="77"/>
      <c r="Q78" s="57"/>
      <c r="R78" s="70"/>
    </row>
    <row r="79" spans="2:18" x14ac:dyDescent="0.25">
      <c r="B79" s="84"/>
      <c r="C79" s="73"/>
      <c r="D79" s="73"/>
      <c r="E79" s="73"/>
      <c r="F79" s="90"/>
      <c r="G79" s="73"/>
      <c r="H79" s="73"/>
      <c r="I79" s="57"/>
      <c r="J79" s="57"/>
      <c r="K79" s="57"/>
      <c r="L79" s="57"/>
      <c r="M79" s="16" t="str">
        <f>[1]Presupuesto!B49</f>
        <v>2.1.2.02.02.007.01.01</v>
      </c>
      <c r="N79" s="16" t="str">
        <f>[1]Presupuesto!C49</f>
        <v>gastos financieros</v>
      </c>
      <c r="O79" s="17">
        <f>[1]Presupuesto!D49</f>
        <v>624000000</v>
      </c>
      <c r="P79" s="77"/>
      <c r="Q79" s="57"/>
      <c r="R79" s="70"/>
    </row>
    <row r="80" spans="2:18" x14ac:dyDescent="0.25">
      <c r="B80" s="84"/>
      <c r="C80" s="73"/>
      <c r="D80" s="73"/>
      <c r="E80" s="73"/>
      <c r="F80" s="90"/>
      <c r="G80" s="73"/>
      <c r="H80" s="73"/>
      <c r="I80" s="57"/>
      <c r="J80" s="57"/>
      <c r="K80" s="54"/>
      <c r="L80" s="57"/>
      <c r="M80" s="16" t="str">
        <f>+[1]Presupuesto!B81</f>
        <v>2.1.3.07.02.023</v>
      </c>
      <c r="N80" s="16" t="str">
        <f>+[1]Presupuesto!C81</f>
        <v>Indemnizaciones ( no de pensiones)</v>
      </c>
      <c r="O80" s="17">
        <f>+[1]Presupuesto!D81</f>
        <v>100000000</v>
      </c>
      <c r="P80" s="77"/>
      <c r="Q80" s="54"/>
      <c r="R80" s="71"/>
    </row>
    <row r="81" spans="2:18" ht="56.25" customHeight="1" x14ac:dyDescent="0.25">
      <c r="B81" s="84"/>
      <c r="C81" s="73"/>
      <c r="D81" s="73"/>
      <c r="E81" s="73"/>
      <c r="F81" s="90"/>
      <c r="G81" s="73"/>
      <c r="H81" s="73"/>
      <c r="I81" s="63" t="s">
        <v>82</v>
      </c>
      <c r="J81" s="53" t="s">
        <v>83</v>
      </c>
      <c r="K81" s="29" t="s">
        <v>84</v>
      </c>
      <c r="L81" s="39" t="s">
        <v>74</v>
      </c>
      <c r="M81" s="26" t="str">
        <f>+[1]Presupuesto!B53</f>
        <v>2.1.2.02.02.008.01</v>
      </c>
      <c r="N81" s="26" t="str">
        <f>+[1]Presupuesto!C53</f>
        <v>servicios personal indirecto-honorarios</v>
      </c>
      <c r="O81" s="40">
        <f>+[1]Presupuesto!D53</f>
        <v>19000000</v>
      </c>
      <c r="P81" s="55">
        <f>SUM(O81:O87)</f>
        <v>575500000</v>
      </c>
      <c r="Q81" s="16" t="str">
        <f>'[1]Indicadores y metas'!C30</f>
        <v>Porcentaje de avance en la actualización del sistema de gestión de calidad</v>
      </c>
      <c r="R81" s="28">
        <f>'[1]Indicadores y metas'!E30</f>
        <v>1</v>
      </c>
    </row>
    <row r="82" spans="2:18" ht="60.75" customHeight="1" x14ac:dyDescent="0.25">
      <c r="B82" s="84"/>
      <c r="C82" s="73"/>
      <c r="D82" s="73"/>
      <c r="E82" s="73"/>
      <c r="F82" s="90"/>
      <c r="G82" s="73"/>
      <c r="H82" s="73"/>
      <c r="I82" s="64"/>
      <c r="J82" s="57"/>
      <c r="K82" s="29" t="s">
        <v>85</v>
      </c>
      <c r="L82" s="39" t="s">
        <v>44</v>
      </c>
      <c r="M82" s="66" t="str">
        <f>+[1]Presupuesto!B38</f>
        <v>2.1.2.02.01.003.05</v>
      </c>
      <c r="N82" s="66" t="str">
        <f>+[1]Presupuesto!C38</f>
        <v>costo de comercialización facturación y recaudo</v>
      </c>
      <c r="O82" s="59">
        <f>+[1]Presupuesto!D38</f>
        <v>45000000</v>
      </c>
      <c r="P82" s="58"/>
      <c r="Q82" s="16" t="str">
        <f>'[1]Indicadores y metas'!C24</f>
        <v xml:space="preserve">Porcentaje de avance en la construcción del sistema de gestión ambiental </v>
      </c>
      <c r="R82" s="41">
        <f>'[1]Indicadores y metas'!E24</f>
        <v>1</v>
      </c>
    </row>
    <row r="83" spans="2:18" ht="60.75" customHeight="1" x14ac:dyDescent="0.25">
      <c r="B83" s="84"/>
      <c r="C83" s="73"/>
      <c r="D83" s="73"/>
      <c r="E83" s="73"/>
      <c r="F83" s="90"/>
      <c r="G83" s="73"/>
      <c r="H83" s="73"/>
      <c r="I83" s="64"/>
      <c r="J83" s="57"/>
      <c r="K83" s="29" t="s">
        <v>86</v>
      </c>
      <c r="L83" s="39" t="s">
        <v>87</v>
      </c>
      <c r="M83" s="62"/>
      <c r="N83" s="62"/>
      <c r="O83" s="60"/>
      <c r="P83" s="58"/>
      <c r="Q83" s="16" t="str">
        <f>+'[1]Indicadores y metas'!C25</f>
        <v>Integración del Sistema de Gestión Ambiental-SGA</v>
      </c>
      <c r="R83" s="41">
        <f>+'[1]Indicadores y metas'!E25</f>
        <v>1</v>
      </c>
    </row>
    <row r="84" spans="2:18" ht="60.75" customHeight="1" x14ac:dyDescent="0.25">
      <c r="B84" s="84"/>
      <c r="C84" s="73"/>
      <c r="D84" s="73"/>
      <c r="E84" s="73"/>
      <c r="F84" s="90"/>
      <c r="G84" s="73"/>
      <c r="H84" s="73"/>
      <c r="I84" s="64"/>
      <c r="J84" s="57"/>
      <c r="K84" s="29" t="s">
        <v>88</v>
      </c>
      <c r="L84" s="39" t="s">
        <v>74</v>
      </c>
      <c r="M84" s="26" t="str">
        <f>+[1]Presupuesto!B54</f>
        <v>2.1.2.02.02.008.01</v>
      </c>
      <c r="N84" s="26" t="str">
        <f>+[1]Presupuesto!C54</f>
        <v>servicios personal indirecto-honorarios</v>
      </c>
      <c r="O84" s="40">
        <f>+[1]Presupuesto!D54</f>
        <v>17000000</v>
      </c>
      <c r="P84" s="58"/>
      <c r="Q84" s="16" t="str">
        <f>+'[1]Indicadores y metas'!C37</f>
        <v>Auditoria de certificación en la norma 45001:2015</v>
      </c>
      <c r="R84" s="37">
        <f>+'[1]Indicadores y metas'!E37</f>
        <v>1</v>
      </c>
    </row>
    <row r="85" spans="2:18" ht="60.75" customHeight="1" x14ac:dyDescent="0.25">
      <c r="B85" s="84"/>
      <c r="C85" s="73"/>
      <c r="D85" s="73"/>
      <c r="E85" s="73"/>
      <c r="F85" s="90"/>
      <c r="G85" s="73"/>
      <c r="H85" s="73"/>
      <c r="I85" s="64"/>
      <c r="J85" s="57"/>
      <c r="K85" s="67" t="s">
        <v>89</v>
      </c>
      <c r="L85" s="53" t="s">
        <v>78</v>
      </c>
      <c r="M85" s="61" t="str">
        <f>[1]Presupuesto!B67</f>
        <v>2.1.3.07.02.031.01</v>
      </c>
      <c r="N85" s="61" t="str">
        <f>[1]Presupuesto!C67</f>
        <v>Seguridad y salud en el trabajo</v>
      </c>
      <c r="O85" s="59">
        <f>[1]Presupuesto!D67</f>
        <v>434500000</v>
      </c>
      <c r="P85" s="58"/>
      <c r="Q85" s="16" t="str">
        <f>+'[1]Indicadores y metas'!C49</f>
        <v>Porcentaje de avance en la implementación del SG-SST</v>
      </c>
      <c r="R85" s="28">
        <f>+'[1]Indicadores y metas'!E49</f>
        <v>0.9</v>
      </c>
    </row>
    <row r="86" spans="2:18" ht="60.75" customHeight="1" x14ac:dyDescent="0.25">
      <c r="B86" s="84"/>
      <c r="C86" s="73"/>
      <c r="D86" s="73"/>
      <c r="E86" s="73"/>
      <c r="F86" s="90"/>
      <c r="G86" s="73"/>
      <c r="H86" s="73"/>
      <c r="I86" s="64"/>
      <c r="J86" s="57"/>
      <c r="K86" s="68"/>
      <c r="L86" s="54"/>
      <c r="M86" s="62"/>
      <c r="N86" s="62"/>
      <c r="O86" s="60"/>
      <c r="P86" s="58"/>
      <c r="Q86" s="16" t="str">
        <f>+'[1]Indicadores y metas'!C50</f>
        <v>Cumplimiento de actividades del SVE</v>
      </c>
      <c r="R86" s="28">
        <f>+'[1]Indicadores y metas'!E50</f>
        <v>0.9</v>
      </c>
    </row>
    <row r="87" spans="2:18" ht="60.75" customHeight="1" x14ac:dyDescent="0.25">
      <c r="B87" s="84"/>
      <c r="C87" s="73"/>
      <c r="D87" s="73"/>
      <c r="E87" s="73"/>
      <c r="F87" s="90"/>
      <c r="G87" s="73"/>
      <c r="H87" s="73"/>
      <c r="I87" s="65"/>
      <c r="J87" s="54"/>
      <c r="K87" s="42" t="s">
        <v>90</v>
      </c>
      <c r="L87" s="35" t="s">
        <v>61</v>
      </c>
      <c r="M87" s="26" t="str">
        <f>+[1]Presupuesto!B32</f>
        <v>2.1.2.02.01.003.02</v>
      </c>
      <c r="N87" s="26" t="str">
        <f>+[1]Presupuesto!C32</f>
        <v>reparación de vehículos maquinaria y equipo</v>
      </c>
      <c r="O87" s="40">
        <f>+[1]Presupuesto!D32</f>
        <v>60000000</v>
      </c>
      <c r="P87" s="56"/>
      <c r="Q87" s="16" t="str">
        <f>+'[1]Indicadores y metas'!C17</f>
        <v>Porcentaje de avance en la ejecución del PESV</v>
      </c>
      <c r="R87" s="28">
        <f>+'[1]Indicadores y metas'!E17</f>
        <v>0.9</v>
      </c>
    </row>
    <row r="88" spans="2:18" ht="45.75" customHeight="1" x14ac:dyDescent="0.25">
      <c r="B88" s="84"/>
      <c r="C88" s="73"/>
      <c r="D88" s="73"/>
      <c r="E88" s="73"/>
      <c r="F88" s="90"/>
      <c r="G88" s="73"/>
      <c r="H88" s="73"/>
      <c r="I88" s="53" t="s">
        <v>91</v>
      </c>
      <c r="J88" s="61" t="s">
        <v>92</v>
      </c>
      <c r="K88" s="29" t="s">
        <v>93</v>
      </c>
      <c r="L88" s="16" t="s">
        <v>78</v>
      </c>
      <c r="M88" s="53" t="str">
        <f>+[1]Presupuesto!B55</f>
        <v>2.1.2.02.02.008.01</v>
      </c>
      <c r="N88" s="53" t="str">
        <f>+[1]Presupuesto!C55</f>
        <v>servicios personal indirecto-honorarios</v>
      </c>
      <c r="O88" s="55">
        <f>+[1]Presupuesto!D55</f>
        <v>40500000</v>
      </c>
      <c r="P88" s="55">
        <f>+O88</f>
        <v>40500000</v>
      </c>
      <c r="Q88" s="26" t="str">
        <f>'[1]Indicadores y metas'!C51</f>
        <v>No de acompañamientos a  cargos estratégicos- GD</v>
      </c>
      <c r="R88" s="43">
        <f>'[1]Indicadores y metas'!E51</f>
        <v>8</v>
      </c>
    </row>
    <row r="89" spans="2:18" ht="33" x14ac:dyDescent="0.25">
      <c r="B89" s="84"/>
      <c r="C89" s="73"/>
      <c r="D89" s="73"/>
      <c r="E89" s="73"/>
      <c r="F89" s="90"/>
      <c r="G89" s="73"/>
      <c r="H89" s="73"/>
      <c r="I89" s="54"/>
      <c r="J89" s="62"/>
      <c r="K89" s="29" t="s">
        <v>94</v>
      </c>
      <c r="L89" s="16" t="s">
        <v>95</v>
      </c>
      <c r="M89" s="54"/>
      <c r="N89" s="54"/>
      <c r="O89" s="56"/>
      <c r="P89" s="56"/>
      <c r="Q89" s="26" t="str">
        <f>+'[1]Indicadores y metas'!C35</f>
        <v xml:space="preserve">No de áreas con procesos de físico a digital  </v>
      </c>
      <c r="R89" s="44">
        <f>+'[1]Indicadores y metas'!E35</f>
        <v>7</v>
      </c>
    </row>
    <row r="90" spans="2:18" ht="65.25" customHeight="1" x14ac:dyDescent="0.25">
      <c r="B90" s="84"/>
      <c r="C90" s="73"/>
      <c r="D90" s="73"/>
      <c r="E90" s="73"/>
      <c r="F90" s="90"/>
      <c r="G90" s="73"/>
      <c r="H90" s="73"/>
      <c r="I90" s="53" t="s">
        <v>96</v>
      </c>
      <c r="J90" s="53" t="s">
        <v>97</v>
      </c>
      <c r="K90" s="29" t="s">
        <v>98</v>
      </c>
      <c r="L90" s="53" t="s">
        <v>99</v>
      </c>
      <c r="M90" s="53" t="str">
        <f>[1]Presupuesto!B78</f>
        <v>2.3.2.01.01.003.01.06.03</v>
      </c>
      <c r="N90" s="53" t="str">
        <f>[1]Presupuesto!C78</f>
        <v>tecnología licencias e informática</v>
      </c>
      <c r="O90" s="55">
        <f>[1]Presupuesto!D78</f>
        <v>250000000</v>
      </c>
      <c r="P90" s="55">
        <f>O90</f>
        <v>250000000</v>
      </c>
      <c r="Q90" s="26" t="str">
        <f>'[1]Indicadores y metas'!C33</f>
        <v>Porcentaje de avance en la implementación del sistema de gestión del conocimiento</v>
      </c>
      <c r="R90" s="45">
        <f>'[1]Indicadores y metas'!E33</f>
        <v>0.2</v>
      </c>
    </row>
    <row r="91" spans="2:18" ht="65.25" customHeight="1" x14ac:dyDescent="0.25">
      <c r="B91" s="84"/>
      <c r="C91" s="73"/>
      <c r="D91" s="73"/>
      <c r="E91" s="73"/>
      <c r="F91" s="90"/>
      <c r="G91" s="73"/>
      <c r="H91" s="73"/>
      <c r="I91" s="57"/>
      <c r="J91" s="57"/>
      <c r="K91" s="29" t="s">
        <v>100</v>
      </c>
      <c r="L91" s="57"/>
      <c r="M91" s="57"/>
      <c r="N91" s="57"/>
      <c r="O91" s="58"/>
      <c r="P91" s="58"/>
      <c r="Q91" s="26" t="str">
        <f>'[1]Indicadores y metas'!C34</f>
        <v>Porcentaje de avance en el diagnostico, priorización y gestión de la información asociada a bases de datos de la EMAB</v>
      </c>
      <c r="R91" s="45">
        <f>'[1]Indicadores y metas'!E34</f>
        <v>0.2</v>
      </c>
    </row>
    <row r="92" spans="2:18" ht="65.25" customHeight="1" x14ac:dyDescent="0.25">
      <c r="B92" s="85"/>
      <c r="C92" s="53"/>
      <c r="D92" s="53"/>
      <c r="E92" s="53"/>
      <c r="F92" s="91"/>
      <c r="G92" s="53"/>
      <c r="H92" s="53"/>
      <c r="I92" s="54"/>
      <c r="J92" s="54"/>
      <c r="K92" s="46" t="s">
        <v>101</v>
      </c>
      <c r="L92" s="54"/>
      <c r="M92" s="54"/>
      <c r="N92" s="54"/>
      <c r="O92" s="56"/>
      <c r="P92" s="56"/>
      <c r="Q92" s="47" t="str">
        <f>+'[1]Indicadores y metas'!C39</f>
        <v>Realizar el assessment del sistema de TI</v>
      </c>
      <c r="R92" s="48">
        <f>+'[1]Indicadores y metas'!E39</f>
        <v>1</v>
      </c>
    </row>
    <row r="93" spans="2:18" ht="65.25" customHeight="1" x14ac:dyDescent="0.25">
      <c r="B93" s="85"/>
      <c r="C93" s="53"/>
      <c r="D93" s="53"/>
      <c r="E93" s="53"/>
      <c r="F93" s="91"/>
      <c r="G93" s="53"/>
      <c r="H93" s="53"/>
      <c r="I93" s="53" t="s">
        <v>102</v>
      </c>
      <c r="J93" s="53" t="s">
        <v>103</v>
      </c>
      <c r="K93" s="46" t="s">
        <v>104</v>
      </c>
      <c r="L93" s="16" t="s">
        <v>95</v>
      </c>
      <c r="M93" s="32" t="str">
        <f>+[1]Presupuesto!B61</f>
        <v>2.1.2.02.02.009.03</v>
      </c>
      <c r="N93" s="32" t="str">
        <f>+[1]Presupuesto!C61</f>
        <v>mantenimiento de instalaciones y equipos de oficina</v>
      </c>
      <c r="O93" s="27">
        <f>+[1]Presupuesto!D61</f>
        <v>60000000</v>
      </c>
      <c r="P93" s="55">
        <f>+O94+O93</f>
        <v>3390848297</v>
      </c>
      <c r="Q93" s="47" t="str">
        <f>+'[1]Indicadores y metas'!C38</f>
        <v>Porcentaje de cumplimiento de los mantenimientos preventivos y correctivos de los equipos de computo y servidor de la EMAB</v>
      </c>
      <c r="R93" s="48">
        <f>+'[1]Indicadores y metas'!E38</f>
        <v>1</v>
      </c>
    </row>
    <row r="94" spans="2:18" ht="65.25" customHeight="1" x14ac:dyDescent="0.25">
      <c r="B94" s="85"/>
      <c r="C94" s="53"/>
      <c r="D94" s="53"/>
      <c r="E94" s="53"/>
      <c r="F94" s="91"/>
      <c r="G94" s="53"/>
      <c r="H94" s="53"/>
      <c r="I94" s="54"/>
      <c r="J94" s="54"/>
      <c r="K94" s="46" t="s">
        <v>105</v>
      </c>
      <c r="L94" s="32" t="s">
        <v>61</v>
      </c>
      <c r="M94" s="32" t="str">
        <f>[1]Presupuesto!B31</f>
        <v>2.1.2.02.01.003.02</v>
      </c>
      <c r="N94" s="32" t="str">
        <f>[1]Presupuesto!C31</f>
        <v>reparación de vehículos maquinaria y equipo</v>
      </c>
      <c r="O94" s="27">
        <f>[1]Presupuesto!D31</f>
        <v>3330848297</v>
      </c>
      <c r="P94" s="56"/>
      <c r="Q94" s="47" t="str">
        <f>+'[1]Indicadores y metas'!C16</f>
        <v>Porcentaje de cumplimiento de los mantenimientos preventivos y correctivos de la flota vehicular</v>
      </c>
      <c r="R94" s="48">
        <f>+'[1]Indicadores y metas'!E16</f>
        <v>1</v>
      </c>
    </row>
    <row r="95" spans="2:18" ht="61.5" customHeight="1" thickBot="1" x14ac:dyDescent="0.3">
      <c r="B95" s="86"/>
      <c r="C95" s="88"/>
      <c r="D95" s="88"/>
      <c r="E95" s="88"/>
      <c r="F95" s="92"/>
      <c r="G95" s="88"/>
      <c r="H95" s="88"/>
      <c r="I95" s="18" t="s">
        <v>106</v>
      </c>
      <c r="J95" s="18" t="s">
        <v>107</v>
      </c>
      <c r="K95" s="49" t="s">
        <v>108</v>
      </c>
      <c r="L95" s="18" t="s">
        <v>74</v>
      </c>
      <c r="M95" s="18" t="s">
        <v>109</v>
      </c>
      <c r="N95" s="18" t="s">
        <v>109</v>
      </c>
      <c r="O95" s="50" t="s">
        <v>109</v>
      </c>
      <c r="P95" s="50" t="s">
        <v>109</v>
      </c>
      <c r="Q95" s="18" t="str">
        <f>'[1]Indicadores y metas'!C32</f>
        <v>Porcentaje de cumplimiento del plan de acción institucional PAI 2026</v>
      </c>
      <c r="R95" s="21">
        <f>'[1]Indicadores y metas'!E32</f>
        <v>0.9</v>
      </c>
    </row>
    <row r="96" spans="2:18" x14ac:dyDescent="0.25">
      <c r="J96" s="2"/>
      <c r="K96" s="51"/>
      <c r="L96" s="3"/>
      <c r="M96" s="52"/>
    </row>
    <row r="97" spans="10:13" x14ac:dyDescent="0.25">
      <c r="J97" s="2"/>
      <c r="K97" s="51"/>
      <c r="L97" s="3"/>
      <c r="M97" s="52"/>
    </row>
  </sheetData>
  <sheetProtection selectLockedCells="1" selectUnlockedCells="1"/>
  <autoFilter ref="B7:R96" xr:uid="{00000000-0009-0000-0000-000000000000}"/>
  <mergeCells count="125">
    <mergeCell ref="B1:E4"/>
    <mergeCell ref="F1:P4"/>
    <mergeCell ref="Q1:R1"/>
    <mergeCell ref="Q2:R2"/>
    <mergeCell ref="Q3:R3"/>
    <mergeCell ref="Q4:R4"/>
    <mergeCell ref="B5:E5"/>
    <mergeCell ref="B6:C6"/>
    <mergeCell ref="D6:F6"/>
    <mergeCell ref="G6:H6"/>
    <mergeCell ref="I6:R6"/>
    <mergeCell ref="B8:B11"/>
    <mergeCell ref="C8:C11"/>
    <mergeCell ref="D8:D11"/>
    <mergeCell ref="E8:E11"/>
    <mergeCell ref="F8:F11"/>
    <mergeCell ref="B12:B14"/>
    <mergeCell ref="C12:C14"/>
    <mergeCell ref="D12:D14"/>
    <mergeCell ref="E12:E14"/>
    <mergeCell ref="F12:F14"/>
    <mergeCell ref="G12:G14"/>
    <mergeCell ref="H12:H14"/>
    <mergeCell ref="G8:G11"/>
    <mergeCell ref="H8:H11"/>
    <mergeCell ref="I12:I13"/>
    <mergeCell ref="J12:J13"/>
    <mergeCell ref="K12:K13"/>
    <mergeCell ref="L12:L14"/>
    <mergeCell ref="P12:P13"/>
    <mergeCell ref="Q12:Q13"/>
    <mergeCell ref="P8:P10"/>
    <mergeCell ref="Q8:Q10"/>
    <mergeCell ref="R8:R10"/>
    <mergeCell ref="I8:I10"/>
    <mergeCell ref="J8:J10"/>
    <mergeCell ref="K8:K10"/>
    <mergeCell ref="L8:L11"/>
    <mergeCell ref="B15:B95"/>
    <mergeCell ref="C15:C95"/>
    <mergeCell ref="D15:D95"/>
    <mergeCell ref="E15:E95"/>
    <mergeCell ref="F15:F95"/>
    <mergeCell ref="G15:G95"/>
    <mergeCell ref="H15:H95"/>
    <mergeCell ref="P15:P21"/>
    <mergeCell ref="I16:I21"/>
    <mergeCell ref="J16:J21"/>
    <mergeCell ref="K16:K21"/>
    <mergeCell ref="L16:L21"/>
    <mergeCell ref="Q16:Q17"/>
    <mergeCell ref="R16:R17"/>
    <mergeCell ref="M19:M21"/>
    <mergeCell ref="N19:N21"/>
    <mergeCell ref="O19:O21"/>
    <mergeCell ref="R12:R13"/>
    <mergeCell ref="P22:P29"/>
    <mergeCell ref="K23:K25"/>
    <mergeCell ref="L26:L29"/>
    <mergeCell ref="K27:K28"/>
    <mergeCell ref="Q27:Q28"/>
    <mergeCell ref="R27:R28"/>
    <mergeCell ref="I22:I29"/>
    <mergeCell ref="J22:J29"/>
    <mergeCell ref="L22:L25"/>
    <mergeCell ref="M22:M25"/>
    <mergeCell ref="N22:N25"/>
    <mergeCell ref="O22:O25"/>
    <mergeCell ref="O30:O31"/>
    <mergeCell ref="P30:P31"/>
    <mergeCell ref="Q30:Q31"/>
    <mergeCell ref="R30:R31"/>
    <mergeCell ref="I32:I80"/>
    <mergeCell ref="J32:J80"/>
    <mergeCell ref="K32:K43"/>
    <mergeCell ref="L32:L80"/>
    <mergeCell ref="P32:P80"/>
    <mergeCell ref="Q32:Q38"/>
    <mergeCell ref="I30:I31"/>
    <mergeCell ref="J30:J31"/>
    <mergeCell ref="K30:K31"/>
    <mergeCell ref="L30:L31"/>
    <mergeCell ref="M30:M31"/>
    <mergeCell ref="N30:N31"/>
    <mergeCell ref="K57:K68"/>
    <mergeCell ref="Q57:Q68"/>
    <mergeCell ref="R57:R68"/>
    <mergeCell ref="K69:K80"/>
    <mergeCell ref="Q69:Q80"/>
    <mergeCell ref="R69:R80"/>
    <mergeCell ref="R32:R38"/>
    <mergeCell ref="Q39:Q43"/>
    <mergeCell ref="R39:R43"/>
    <mergeCell ref="K44:K56"/>
    <mergeCell ref="Q44:Q50"/>
    <mergeCell ref="R44:R50"/>
    <mergeCell ref="Q51:Q56"/>
    <mergeCell ref="R51:R56"/>
    <mergeCell ref="O85:O86"/>
    <mergeCell ref="I88:I89"/>
    <mergeCell ref="J88:J89"/>
    <mergeCell ref="M88:M89"/>
    <mergeCell ref="N88:N89"/>
    <mergeCell ref="O88:O89"/>
    <mergeCell ref="I81:I87"/>
    <mergeCell ref="J81:J87"/>
    <mergeCell ref="P81:P87"/>
    <mergeCell ref="M82:M83"/>
    <mergeCell ref="N82:N83"/>
    <mergeCell ref="O82:O83"/>
    <mergeCell ref="K85:K86"/>
    <mergeCell ref="L85:L86"/>
    <mergeCell ref="M85:M86"/>
    <mergeCell ref="N85:N86"/>
    <mergeCell ref="I93:I94"/>
    <mergeCell ref="J93:J94"/>
    <mergeCell ref="P93:P94"/>
    <mergeCell ref="P88:P89"/>
    <mergeCell ref="I90:I92"/>
    <mergeCell ref="J90:J92"/>
    <mergeCell ref="L90:L92"/>
    <mergeCell ref="M90:M92"/>
    <mergeCell ref="N90:N92"/>
    <mergeCell ref="O90:O92"/>
    <mergeCell ref="P90:P92"/>
  </mergeCells>
  <printOptions horizontalCentered="1"/>
  <pageMargins left="0.23622047244094491" right="0.23622047244094491" top="0.74803149606299213" bottom="0.74803149606299213" header="0.31496062992125984" footer="0.31496062992125984"/>
  <pageSetup paperSize="14" scale="39" fitToHeight="0" orientation="landscape" r:id="rId1"/>
  <rowBreaks count="2" manualBreakCount="2">
    <brk id="14" min="1" max="17" man="1"/>
    <brk id="71"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accion insitucional</vt:lpstr>
      <vt:lpstr>'Plan de accion insitucional'!Área_de_impresión</vt:lpstr>
      <vt:lpstr>'Plan de accion insitucional'!Títulos_a_imprimir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PROYECTOS</dc:creator>
  <cp:lastModifiedBy>PROYECTOS</cp:lastModifiedBy>
  <dcterms:created xsi:type="dcterms:W3CDTF">2026-01-30T16:12:43Z</dcterms:created>
  <dcterms:modified xsi:type="dcterms:W3CDTF">2026-01-30T16:13:40Z</dcterms:modified>
</cp:coreProperties>
</file>